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10" windowHeight="12555" activeTab="1"/>
  </bookViews>
  <sheets>
    <sheet name="법인총괄표" sheetId="1" r:id="rId1"/>
    <sheet name="시설총괄표" sheetId="2" r:id="rId2"/>
    <sheet name="법인세출결산서" sheetId="3" r:id="rId3"/>
    <sheet name="법인세입결산서" sheetId="4" r:id="rId4"/>
    <sheet name="시설세입결산서" sheetId="5" r:id="rId5"/>
    <sheet name="시설세출결산서" sheetId="6" r:id="rId6"/>
  </sheets>
  <definedNames>
    <definedName name="_xlnm.Print_Area" localSheetId="5">'시설세출결산서'!$A$1:$K$108</definedName>
  </definedNames>
  <calcPr fullCalcOnLoad="1"/>
</workbook>
</file>

<file path=xl/sharedStrings.xml><?xml version="1.0" encoding="utf-8"?>
<sst xmlns="http://schemas.openxmlformats.org/spreadsheetml/2006/main" count="479" uniqueCount="142">
  <si>
    <t>413 시군구보조금</t>
  </si>
  <si>
    <t>412 시도보조금</t>
  </si>
  <si>
    <t>12 업무추진비</t>
  </si>
  <si>
    <t>02 재산조성비</t>
  </si>
  <si>
    <t>411 국고보조금</t>
  </si>
  <si>
    <t>335 프로그램사업비</t>
  </si>
  <si>
    <t>136 기타운영비</t>
  </si>
  <si>
    <t>213 시설장비유지비</t>
  </si>
  <si>
    <t>212 자산취득비</t>
  </si>
  <si>
    <t>134 제세공과금</t>
  </si>
  <si>
    <t>133 공공요금</t>
  </si>
  <si>
    <t>117 기타후생경비</t>
  </si>
  <si>
    <t>1013기타잡수입</t>
  </si>
  <si>
    <t>1011 불용품매각대</t>
  </si>
  <si>
    <t>보조금수입 합계</t>
  </si>
  <si>
    <t>41 보조금수입</t>
  </si>
  <si>
    <t>04 보조금수입</t>
  </si>
  <si>
    <t>후원금수입 합계</t>
  </si>
  <si>
    <t>512 비지정후원금</t>
  </si>
  <si>
    <t>511 지정후원금</t>
  </si>
  <si>
    <t>51 후원금수입</t>
  </si>
  <si>
    <t>05 후원금수입</t>
  </si>
  <si>
    <t>411 시설전출금</t>
  </si>
  <si>
    <t>재산조성비 합계</t>
  </si>
  <si>
    <t>증감액</t>
  </si>
  <si>
    <t>결산액</t>
  </si>
  <si>
    <t>예산액</t>
  </si>
  <si>
    <t>관</t>
  </si>
  <si>
    <t>항</t>
  </si>
  <si>
    <t>시설비</t>
  </si>
  <si>
    <t>사업비</t>
  </si>
  <si>
    <t>사무비</t>
  </si>
  <si>
    <t>인건비</t>
  </si>
  <si>
    <t>운영비</t>
  </si>
  <si>
    <t>예비비</t>
  </si>
  <si>
    <t>예산</t>
  </si>
  <si>
    <t>잡지출</t>
  </si>
  <si>
    <t>계</t>
  </si>
  <si>
    <t>후원금</t>
  </si>
  <si>
    <t>구분</t>
  </si>
  <si>
    <t>과목</t>
  </si>
  <si>
    <t>목</t>
  </si>
  <si>
    <t>결산</t>
  </si>
  <si>
    <t>증감</t>
  </si>
  <si>
    <t>과 목</t>
  </si>
  <si>
    <t>합 계</t>
  </si>
  <si>
    <t>812 전년도 이월금(후원금)</t>
  </si>
  <si>
    <t>(단위:원)</t>
  </si>
  <si>
    <t>재산조성비</t>
  </si>
  <si>
    <t>세  출</t>
  </si>
  <si>
    <t>세  입</t>
  </si>
  <si>
    <t>업무추진비</t>
  </si>
  <si>
    <t>정부보조금</t>
  </si>
  <si>
    <t>자부담금</t>
  </si>
  <si>
    <t>세출 합계</t>
  </si>
  <si>
    <t>04 전출금</t>
  </si>
  <si>
    <t>이월금 합계</t>
  </si>
  <si>
    <t>41 전출금</t>
  </si>
  <si>
    <t>전출금 합계</t>
  </si>
  <si>
    <t>과  목</t>
  </si>
  <si>
    <t>21 시설비</t>
  </si>
  <si>
    <t>08 이월금</t>
  </si>
  <si>
    <t>81 이월금</t>
  </si>
  <si>
    <t>시설부담금</t>
  </si>
  <si>
    <t>09 잡수입</t>
  </si>
  <si>
    <t>91 잡수입</t>
  </si>
  <si>
    <t>잡수입 합계</t>
  </si>
  <si>
    <t>81 전입금</t>
  </si>
  <si>
    <t>전입금 합계</t>
  </si>
  <si>
    <t>08 전입금</t>
  </si>
  <si>
    <t>09 이월금</t>
  </si>
  <si>
    <t>91 이월금</t>
  </si>
  <si>
    <t>101 잡수입</t>
  </si>
  <si>
    <t>01 사무비</t>
  </si>
  <si>
    <t>10 잡수입</t>
  </si>
  <si>
    <t>11 인건비</t>
  </si>
  <si>
    <t>111 급여</t>
  </si>
  <si>
    <t>123 회의비</t>
  </si>
  <si>
    <t>131 여비</t>
  </si>
  <si>
    <t>114 제수당</t>
  </si>
  <si>
    <t>13 운영비</t>
  </si>
  <si>
    <t>135 차량비</t>
  </si>
  <si>
    <t>사무비 합계</t>
  </si>
  <si>
    <t>314 의료비</t>
  </si>
  <si>
    <t>313 피복비</t>
  </si>
  <si>
    <t>311 생계비</t>
  </si>
  <si>
    <t>31 운영비</t>
  </si>
  <si>
    <t>315 장의비</t>
  </si>
  <si>
    <t>319 연료비</t>
  </si>
  <si>
    <t>03 사업비</t>
  </si>
  <si>
    <t>33 사업비</t>
  </si>
  <si>
    <t>사업비 합계</t>
  </si>
  <si>
    <t>71 잡지출</t>
  </si>
  <si>
    <t>711 잡지출</t>
  </si>
  <si>
    <t>07 잡지출</t>
  </si>
  <si>
    <t>잡지출 합계</t>
  </si>
  <si>
    <t>08 예비비</t>
  </si>
  <si>
    <t>81 예비비</t>
  </si>
  <si>
    <t>예비비 합계</t>
  </si>
  <si>
    <t>811 예비비</t>
  </si>
  <si>
    <t>211 시설비</t>
  </si>
  <si>
    <t>132 수용비 및 수수료</t>
  </si>
  <si>
    <t>812 법인전입금(후원금)</t>
  </si>
  <si>
    <t>132 수용비및 수수료</t>
  </si>
  <si>
    <t>912 기타예금이자수입</t>
  </si>
  <si>
    <t>116 사회보험부담비용</t>
  </si>
  <si>
    <t>1012 기타예금이자수입</t>
  </si>
  <si>
    <t>115 퇴직금 및 퇴직적립</t>
  </si>
  <si>
    <t>414 기타보조금</t>
  </si>
  <si>
    <t>시설장비유지비</t>
  </si>
  <si>
    <t>사무비</t>
  </si>
  <si>
    <t>업무추진비</t>
  </si>
  <si>
    <t>전출금</t>
  </si>
  <si>
    <t>세입 합계</t>
  </si>
  <si>
    <t>세    입</t>
  </si>
  <si>
    <t>세    출</t>
  </si>
  <si>
    <t>세입 합계</t>
  </si>
  <si>
    <t>912 전년도이월금</t>
  </si>
  <si>
    <t>후원금수입</t>
  </si>
  <si>
    <t>이월금</t>
  </si>
  <si>
    <t>잡수입</t>
  </si>
  <si>
    <t>01입소자부담금수입</t>
  </si>
  <si>
    <t>11입소비용수입</t>
  </si>
  <si>
    <t>111입소비용수입</t>
  </si>
  <si>
    <t>입소자부담금수입 합계</t>
  </si>
  <si>
    <t>계</t>
  </si>
  <si>
    <t>(단위:원)</t>
  </si>
  <si>
    <t>전입금</t>
  </si>
  <si>
    <t>후원금</t>
  </si>
  <si>
    <t>보조금수입</t>
  </si>
  <si>
    <t>입소자부담금수입</t>
  </si>
  <si>
    <t>입소비용수입</t>
  </si>
  <si>
    <t>2020년 세입결산서(시설회계)</t>
  </si>
  <si>
    <t>2020년 결산총괄표(법인회계)</t>
  </si>
  <si>
    <t>2020년 결산총괄표(시설회계)</t>
  </si>
  <si>
    <t>2020년 세출결산서(법인회계)</t>
  </si>
  <si>
    <t>2020년 세입결산서(법인회계)</t>
  </si>
  <si>
    <t>2020년 세출결산서(시설회계)</t>
  </si>
  <si>
    <t>2020년 시설세입결산 총계</t>
  </si>
  <si>
    <t>2020년 법인세입결산 총계</t>
  </si>
  <si>
    <t>2020년 법인세출결산 총계</t>
  </si>
  <si>
    <t>2020년 시설세출결산 총계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</si>
</sst>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 "/>
    <numFmt numFmtId="178" formatCode="_(* #,##0_);_(* \(#,##0\);_(* &quot;-&quot;_);_(@_)"/>
    <numFmt numFmtId="179" formatCode="[$-412]yyyy&quot;년&quot;\ m&quot;월&quot;\ d&quot;일&quot;\ dddd"/>
    <numFmt numFmtId="180" formatCode="#,##0;[Red]#,##0"/>
    <numFmt numFmtId="181" formatCode="0_ "/>
    <numFmt numFmtId="182" formatCode="0;[Red]0"/>
  </numFmts>
  <fonts count="46">
    <font>
      <sz val="11"/>
      <name val="맑은 고딕"/>
      <family val="3"/>
    </font>
    <font>
      <sz val="8"/>
      <name val="맑은 고딕"/>
      <family val="3"/>
    </font>
    <font>
      <sz val="11"/>
      <name val="나눔고딕"/>
      <family val="3"/>
    </font>
    <font>
      <b/>
      <sz val="26"/>
      <color indexed="8"/>
      <name val="나눔고딕"/>
      <family val="3"/>
    </font>
    <font>
      <sz val="9"/>
      <color indexed="8"/>
      <name val="나눔고딕"/>
      <family val="3"/>
    </font>
    <font>
      <sz val="10"/>
      <color indexed="8"/>
      <name val="나눔고딕"/>
      <family val="3"/>
    </font>
    <font>
      <sz val="12"/>
      <color indexed="8"/>
      <name val="나눔고딕"/>
      <family val="3"/>
    </font>
    <font>
      <sz val="12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58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</cellStyleXfs>
  <cellXfs count="17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41" fontId="6" fillId="0" borderId="11" xfId="0" applyNumberFormat="1" applyFont="1" applyBorder="1" applyAlignment="1">
      <alignment horizontal="right" vertical="center" wrapText="1"/>
    </xf>
    <xf numFmtId="41" fontId="6" fillId="33" borderId="11" xfId="0" applyNumberFormat="1" applyFont="1" applyFill="1" applyBorder="1" applyAlignment="1">
      <alignment horizontal="right" vertical="center" wrapText="1"/>
    </xf>
    <xf numFmtId="176" fontId="6" fillId="33" borderId="11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177" fontId="6" fillId="0" borderId="11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/>
    </xf>
    <xf numFmtId="176" fontId="6" fillId="0" borderId="13" xfId="0" applyNumberFormat="1" applyFont="1" applyBorder="1" applyAlignment="1">
      <alignment horizontal="right" vertical="center" wrapText="1"/>
    </xf>
    <xf numFmtId="180" fontId="6" fillId="34" borderId="1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31" fontId="6" fillId="0" borderId="0" xfId="0" applyNumberFormat="1" applyFont="1" applyBorder="1" applyAlignment="1">
      <alignment horizontal="right" vertical="center" wrapText="1"/>
    </xf>
    <xf numFmtId="41" fontId="6" fillId="0" borderId="13" xfId="0" applyNumberFormat="1" applyFont="1" applyBorder="1" applyAlignment="1">
      <alignment horizontal="right" vertical="center" wrapText="1"/>
    </xf>
    <xf numFmtId="176" fontId="6" fillId="33" borderId="13" xfId="0" applyNumberFormat="1" applyFont="1" applyFill="1" applyBorder="1" applyAlignment="1">
      <alignment horizontal="right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180" fontId="6" fillId="34" borderId="15" xfId="0" applyNumberFormat="1" applyFont="1" applyFill="1" applyBorder="1" applyAlignment="1">
      <alignment horizontal="right" vertical="center" wrapText="1"/>
    </xf>
    <xf numFmtId="41" fontId="6" fillId="0" borderId="16" xfId="0" applyNumberFormat="1" applyFont="1" applyBorder="1" applyAlignment="1">
      <alignment horizontal="right" vertical="center" wrapText="1"/>
    </xf>
    <xf numFmtId="41" fontId="6" fillId="33" borderId="16" xfId="0" applyNumberFormat="1" applyFont="1" applyFill="1" applyBorder="1" applyAlignment="1">
      <alignment horizontal="right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176" fontId="6" fillId="35" borderId="17" xfId="0" applyNumberFormat="1" applyFont="1" applyFill="1" applyBorder="1" applyAlignment="1">
      <alignment horizontal="right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35" borderId="18" xfId="0" applyNumberFormat="1" applyFont="1" applyFill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1" fontId="6" fillId="34" borderId="11" xfId="0" applyNumberFormat="1" applyFont="1" applyFill="1" applyBorder="1" applyAlignment="1">
      <alignment horizontal="right" vertical="center" wrapText="1"/>
    </xf>
    <xf numFmtId="176" fontId="6" fillId="34" borderId="11" xfId="0" applyNumberFormat="1" applyFont="1" applyFill="1" applyBorder="1" applyAlignment="1">
      <alignment horizontal="right" vertical="center" wrapText="1"/>
    </xf>
    <xf numFmtId="41" fontId="6" fillId="35" borderId="19" xfId="0" applyNumberFormat="1" applyFont="1" applyFill="1" applyBorder="1" applyAlignment="1">
      <alignment horizontal="right" vertical="center" wrapText="1"/>
    </xf>
    <xf numFmtId="176" fontId="6" fillId="35" borderId="19" xfId="0" applyNumberFormat="1" applyFont="1" applyFill="1" applyBorder="1" applyAlignment="1">
      <alignment horizontal="right" vertical="center" wrapText="1"/>
    </xf>
    <xf numFmtId="176" fontId="6" fillId="35" borderId="11" xfId="0" applyNumberFormat="1" applyFont="1" applyFill="1" applyBorder="1" applyAlignment="1">
      <alignment horizontal="right" vertical="center" wrapText="1"/>
    </xf>
    <xf numFmtId="176" fontId="6" fillId="35" borderId="13" xfId="0" applyNumberFormat="1" applyFont="1" applyFill="1" applyBorder="1" applyAlignment="1">
      <alignment horizontal="right" vertical="center" wrapText="1"/>
    </xf>
    <xf numFmtId="176" fontId="6" fillId="35" borderId="20" xfId="0" applyNumberFormat="1" applyFont="1" applyFill="1" applyBorder="1" applyAlignment="1">
      <alignment horizontal="right" vertical="center" wrapText="1"/>
    </xf>
    <xf numFmtId="41" fontId="6" fillId="33" borderId="13" xfId="0" applyNumberFormat="1" applyFont="1" applyFill="1" applyBorder="1" applyAlignment="1">
      <alignment horizontal="right" vertical="center" wrapText="1"/>
    </xf>
    <xf numFmtId="177" fontId="6" fillId="34" borderId="11" xfId="0" applyNumberFormat="1" applyFont="1" applyFill="1" applyBorder="1" applyAlignment="1">
      <alignment horizontal="right" vertical="center" wrapText="1"/>
    </xf>
    <xf numFmtId="41" fontId="6" fillId="34" borderId="16" xfId="0" applyNumberFormat="1" applyFont="1" applyFill="1" applyBorder="1" applyAlignment="1">
      <alignment horizontal="right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176" fontId="6" fillId="35" borderId="17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right" vertical="center" wrapText="1"/>
    </xf>
    <xf numFmtId="176" fontId="6" fillId="34" borderId="13" xfId="0" applyNumberFormat="1" applyFont="1" applyFill="1" applyBorder="1" applyAlignment="1">
      <alignment horizontal="right" vertical="center" wrapText="1"/>
    </xf>
    <xf numFmtId="41" fontId="2" fillId="34" borderId="11" xfId="0" applyNumberFormat="1" applyFont="1" applyFill="1" applyBorder="1" applyAlignment="1">
      <alignment horizontal="right"/>
    </xf>
    <xf numFmtId="41" fontId="2" fillId="34" borderId="11" xfId="1" applyNumberFormat="1" applyFont="1" applyFill="1" applyBorder="1">
      <alignment vertical="center"/>
      <protection/>
    </xf>
    <xf numFmtId="41" fontId="6" fillId="34" borderId="11" xfId="1" applyNumberFormat="1" applyFont="1" applyFill="1" applyBorder="1" applyAlignment="1">
      <alignment horizontal="right" vertical="center" wrapText="1"/>
      <protection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22" xfId="0" applyNumberFormat="1" applyFont="1" applyBorder="1" applyAlignment="1">
      <alignment horizontal="right" vertical="center" wrapText="1"/>
    </xf>
    <xf numFmtId="41" fontId="6" fillId="0" borderId="14" xfId="0" applyNumberFormat="1" applyFont="1" applyBorder="1" applyAlignment="1">
      <alignment horizontal="right" vertical="center" wrapText="1"/>
    </xf>
    <xf numFmtId="41" fontId="6" fillId="0" borderId="19" xfId="0" applyNumberFormat="1" applyFont="1" applyBorder="1" applyAlignment="1">
      <alignment horizontal="right" vertical="center" wrapText="1"/>
    </xf>
    <xf numFmtId="41" fontId="6" fillId="35" borderId="11" xfId="0" applyNumberFormat="1" applyFont="1" applyFill="1" applyBorder="1" applyAlignment="1">
      <alignment horizontal="right" vertical="center" wrapText="1"/>
    </xf>
    <xf numFmtId="41" fontId="6" fillId="35" borderId="13" xfId="0" applyNumberFormat="1" applyFont="1" applyFill="1" applyBorder="1" applyAlignment="1">
      <alignment horizontal="right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1" fontId="6" fillId="34" borderId="12" xfId="0" applyNumberFormat="1" applyFont="1" applyFill="1" applyBorder="1" applyAlignment="1">
      <alignment horizontal="right" vertical="center" wrapText="1"/>
    </xf>
    <xf numFmtId="41" fontId="6" fillId="0" borderId="15" xfId="0" applyNumberFormat="1" applyFont="1" applyBorder="1" applyAlignment="1">
      <alignment horizontal="right" vertical="center" wrapText="1"/>
    </xf>
    <xf numFmtId="41" fontId="6" fillId="35" borderId="20" xfId="0" applyNumberFormat="1" applyFont="1" applyFill="1" applyBorder="1" applyAlignment="1">
      <alignment horizontal="right" vertical="center" wrapText="1"/>
    </xf>
    <xf numFmtId="41" fontId="6" fillId="35" borderId="10" xfId="0" applyNumberFormat="1" applyFont="1" applyFill="1" applyBorder="1" applyAlignment="1">
      <alignment horizontal="right" vertical="center" wrapText="1"/>
    </xf>
    <xf numFmtId="41" fontId="6" fillId="35" borderId="14" xfId="0" applyNumberFormat="1" applyFont="1" applyFill="1" applyBorder="1" applyAlignment="1">
      <alignment horizontal="right" vertical="center" wrapText="1"/>
    </xf>
    <xf numFmtId="41" fontId="6" fillId="0" borderId="23" xfId="0" applyNumberFormat="1" applyFont="1" applyBorder="1" applyAlignment="1">
      <alignment horizontal="right" vertical="center" wrapText="1"/>
    </xf>
    <xf numFmtId="176" fontId="6" fillId="35" borderId="10" xfId="0" applyNumberFormat="1" applyFont="1" applyFill="1" applyBorder="1" applyAlignment="1">
      <alignment horizontal="right" vertical="center" wrapText="1"/>
    </xf>
    <xf numFmtId="41" fontId="6" fillId="33" borderId="15" xfId="0" applyNumberFormat="1" applyFont="1" applyFill="1" applyBorder="1" applyAlignment="1">
      <alignment horizontal="right" vertical="center" wrapText="1"/>
    </xf>
    <xf numFmtId="176" fontId="6" fillId="35" borderId="14" xfId="0" applyNumberFormat="1" applyFont="1" applyFill="1" applyBorder="1" applyAlignment="1">
      <alignment horizontal="right" vertical="center" wrapText="1"/>
    </xf>
    <xf numFmtId="176" fontId="6" fillId="33" borderId="12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177" fontId="6" fillId="34" borderId="13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top" wrapText="1"/>
    </xf>
    <xf numFmtId="41" fontId="6" fillId="0" borderId="11" xfId="0" applyNumberFormat="1" applyFont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41" fontId="6" fillId="0" borderId="28" xfId="0" applyNumberFormat="1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" vertical="center" wrapText="1"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27" xfId="0" applyNumberFormat="1" applyFont="1" applyBorder="1" applyAlignment="1">
      <alignment horizontal="center" vertical="center" wrapText="1"/>
    </xf>
    <xf numFmtId="49" fontId="6" fillId="35" borderId="30" xfId="0" applyNumberFormat="1" applyFont="1" applyFill="1" applyBorder="1" applyAlignment="1">
      <alignment horizontal="center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176" fontId="6" fillId="35" borderId="17" xfId="0" applyNumberFormat="1" applyFont="1" applyFill="1" applyBorder="1" applyAlignment="1">
      <alignment horizontal="right" vertical="center" wrapText="1"/>
    </xf>
    <xf numFmtId="41" fontId="6" fillId="35" borderId="17" xfId="0" applyNumberFormat="1" applyFont="1" applyFill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 wrapText="1"/>
    </xf>
    <xf numFmtId="41" fontId="6" fillId="0" borderId="12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31" fontId="6" fillId="0" borderId="0" xfId="0" applyNumberFormat="1" applyFont="1" applyBorder="1" applyAlignment="1">
      <alignment horizontal="right" vertical="center" wrapText="1"/>
    </xf>
    <xf numFmtId="49" fontId="6" fillId="35" borderId="33" xfId="0" applyNumberFormat="1" applyFont="1" applyFill="1" applyBorder="1" applyAlignment="1">
      <alignment horizontal="center" vertical="center" wrapText="1"/>
    </xf>
    <xf numFmtId="49" fontId="6" fillId="35" borderId="34" xfId="0" applyNumberFormat="1" applyFont="1" applyFill="1" applyBorder="1" applyAlignment="1">
      <alignment horizontal="center" vertical="center" wrapText="1"/>
    </xf>
    <xf numFmtId="49" fontId="6" fillId="35" borderId="35" xfId="0" applyNumberFormat="1" applyFont="1" applyFill="1" applyBorder="1" applyAlignment="1">
      <alignment horizontal="center" vertical="center" wrapText="1"/>
    </xf>
    <xf numFmtId="41" fontId="7" fillId="0" borderId="0" xfId="1" applyFont="1" applyBorder="1">
      <alignment vertical="center"/>
      <protection/>
    </xf>
    <xf numFmtId="49" fontId="6" fillId="35" borderId="32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1" fontId="6" fillId="34" borderId="11" xfId="0" applyNumberFormat="1" applyFont="1" applyFill="1" applyBorder="1" applyAlignment="1">
      <alignment horizontal="right" vertical="center" wrapText="1"/>
    </xf>
    <xf numFmtId="41" fontId="6" fillId="0" borderId="13" xfId="0" applyNumberFormat="1" applyFont="1" applyBorder="1" applyAlignment="1">
      <alignment horizontal="right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35" borderId="19" xfId="0" applyNumberFormat="1" applyFont="1" applyFill="1" applyBorder="1" applyAlignment="1">
      <alignment horizontal="center" vertical="center" wrapText="1"/>
    </xf>
    <xf numFmtId="41" fontId="6" fillId="35" borderId="19" xfId="0" applyNumberFormat="1" applyFont="1" applyFill="1" applyBorder="1" applyAlignment="1">
      <alignment horizontal="right" vertical="center" wrapText="1"/>
    </xf>
    <xf numFmtId="41" fontId="6" fillId="35" borderId="10" xfId="0" applyNumberFormat="1" applyFont="1" applyFill="1" applyBorder="1" applyAlignment="1">
      <alignment horizontal="right" vertical="center" wrapText="1"/>
    </xf>
    <xf numFmtId="41" fontId="6" fillId="35" borderId="14" xfId="0" applyNumberFormat="1" applyFont="1" applyFill="1" applyBorder="1" applyAlignment="1">
      <alignment horizontal="right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1" fontId="6" fillId="35" borderId="11" xfId="0" applyNumberFormat="1" applyFont="1" applyFill="1" applyBorder="1" applyAlignment="1">
      <alignment horizontal="right" vertical="center" wrapText="1"/>
    </xf>
    <xf numFmtId="41" fontId="6" fillId="35" borderId="13" xfId="0" applyNumberFormat="1" applyFont="1" applyFill="1" applyBorder="1" applyAlignment="1">
      <alignment horizontal="right" vertical="center" wrapText="1"/>
    </xf>
    <xf numFmtId="41" fontId="6" fillId="35" borderId="20" xfId="0" applyNumberFormat="1" applyFont="1" applyFill="1" applyBorder="1" applyAlignment="1">
      <alignment horizontal="right" vertical="center" wrapText="1"/>
    </xf>
    <xf numFmtId="49" fontId="6" fillId="35" borderId="38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 wrapText="1"/>
    </xf>
    <xf numFmtId="49" fontId="6" fillId="35" borderId="3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right" vertical="center" wrapText="1"/>
    </xf>
    <xf numFmtId="41" fontId="6" fillId="34" borderId="12" xfId="0" applyNumberFormat="1" applyFont="1" applyFill="1" applyBorder="1" applyAlignment="1">
      <alignment horizontal="right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1" fontId="6" fillId="0" borderId="14" xfId="0" applyNumberFormat="1" applyFont="1" applyBorder="1" applyAlignment="1">
      <alignment horizontal="right" vertical="center" wrapText="1"/>
    </xf>
    <xf numFmtId="0" fontId="6" fillId="0" borderId="3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3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33" borderId="3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41" fontId="6" fillId="0" borderId="16" xfId="0" applyNumberFormat="1" applyFont="1" applyBorder="1" applyAlignment="1">
      <alignment horizontal="right" vertical="center" wrapText="1"/>
    </xf>
    <xf numFmtId="41" fontId="6" fillId="0" borderId="37" xfId="0" applyNumberFormat="1" applyFont="1" applyBorder="1" applyAlignment="1">
      <alignment horizontal="right" vertical="center" wrapText="1"/>
    </xf>
    <xf numFmtId="41" fontId="6" fillId="34" borderId="14" xfId="0" applyNumberFormat="1" applyFont="1" applyFill="1" applyBorder="1" applyAlignment="1">
      <alignment horizontal="right" vertical="center" wrapText="1"/>
    </xf>
  </cellXfs>
  <cellStyles count="45">
    <cellStyle name="Normal" xfId="0"/>
    <cellStyle name="Comma [0]" xfId="1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Followed Hyperlink" xfId="47"/>
    <cellStyle name="요약" xfId="48"/>
    <cellStyle name="입력" xfId="49"/>
    <cellStyle name="제목" xfId="50"/>
    <cellStyle name="제목 1" xfId="51"/>
    <cellStyle name="제목 2" xfId="52"/>
    <cellStyle name="제목 3" xfId="53"/>
    <cellStyle name="제목 4" xfId="54"/>
    <cellStyle name="좋음" xfId="55"/>
    <cellStyle name="출력" xfId="56"/>
    <cellStyle name="Hyperlink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view="pageBreakPreview" zoomScale="75" zoomScaleSheetLayoutView="75" zoomScalePageLayoutView="0" workbookViewId="0" topLeftCell="A1">
      <selection activeCell="S9" sqref="S9"/>
    </sheetView>
  </sheetViews>
  <sheetFormatPr defaultColWidth="9.00390625" defaultRowHeight="16.5"/>
  <cols>
    <col min="1" max="1" width="10.00390625" style="2" customWidth="1"/>
    <col min="2" max="2" width="1.75390625" style="2" customWidth="1"/>
    <col min="3" max="3" width="11.125" style="2" customWidth="1"/>
    <col min="4" max="4" width="1.625" style="2" customWidth="1"/>
    <col min="5" max="5" width="14.625" style="2" bestFit="1" customWidth="1"/>
    <col min="6" max="6" width="10.375" style="2" customWidth="1"/>
    <col min="7" max="7" width="3.625" style="2" customWidth="1"/>
    <col min="8" max="8" width="13.00390625" style="2" customWidth="1"/>
    <col min="9" max="9" width="0.74609375" style="2" customWidth="1"/>
    <col min="10" max="11" width="10.75390625" style="2" customWidth="1"/>
    <col min="12" max="12" width="9.00390625" style="2" customWidth="1"/>
    <col min="13" max="13" width="5.375" style="2" customWidth="1"/>
    <col min="14" max="14" width="6.75390625" style="2" customWidth="1"/>
    <col min="15" max="15" width="7.25390625" style="2" customWidth="1"/>
    <col min="16" max="16" width="0.2421875" style="2" customWidth="1"/>
    <col min="17" max="17" width="13.25390625" style="2" bestFit="1" customWidth="1"/>
    <col min="18" max="16384" width="9.00390625" style="2" customWidth="1"/>
  </cols>
  <sheetData>
    <row r="2" spans="4:14" ht="33">
      <c r="D2" s="103" t="s">
        <v>133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7" ht="16.5" thickBot="1">
      <c r="A3" s="14"/>
      <c r="B3" s="104"/>
      <c r="C3" s="104"/>
      <c r="D3" s="104"/>
      <c r="E3" s="104"/>
      <c r="F3" s="104"/>
      <c r="M3" s="105"/>
      <c r="N3" s="105"/>
      <c r="O3" s="105"/>
      <c r="P3" s="106" t="s">
        <v>47</v>
      </c>
      <c r="Q3" s="106"/>
    </row>
    <row r="4" spans="1:17" ht="49.5" customHeight="1">
      <c r="A4" s="107" t="s">
        <v>114</v>
      </c>
      <c r="B4" s="108"/>
      <c r="C4" s="108"/>
      <c r="D4" s="108"/>
      <c r="E4" s="108"/>
      <c r="F4" s="108"/>
      <c r="G4" s="108"/>
      <c r="H4" s="108"/>
      <c r="I4" s="108"/>
      <c r="J4" s="108" t="s">
        <v>115</v>
      </c>
      <c r="K4" s="108"/>
      <c r="L4" s="108"/>
      <c r="M4" s="108"/>
      <c r="N4" s="108"/>
      <c r="O4" s="108"/>
      <c r="P4" s="108"/>
      <c r="Q4" s="109"/>
    </row>
    <row r="5" spans="1:17" ht="49.5" customHeight="1" thickBot="1">
      <c r="A5" s="111" t="s">
        <v>27</v>
      </c>
      <c r="B5" s="112"/>
      <c r="C5" s="112" t="s">
        <v>28</v>
      </c>
      <c r="D5" s="112"/>
      <c r="E5" s="45" t="s">
        <v>26</v>
      </c>
      <c r="F5" s="112" t="s">
        <v>25</v>
      </c>
      <c r="G5" s="112"/>
      <c r="H5" s="112" t="s">
        <v>24</v>
      </c>
      <c r="I5" s="112"/>
      <c r="J5" s="45" t="s">
        <v>27</v>
      </c>
      <c r="K5" s="45" t="s">
        <v>28</v>
      </c>
      <c r="L5" s="112" t="s">
        <v>26</v>
      </c>
      <c r="M5" s="112"/>
      <c r="N5" s="112" t="s">
        <v>25</v>
      </c>
      <c r="O5" s="112"/>
      <c r="P5" s="112"/>
      <c r="Q5" s="59" t="s">
        <v>24</v>
      </c>
    </row>
    <row r="6" spans="1:17" ht="49.5" customHeight="1" thickTop="1">
      <c r="A6" s="78" t="s">
        <v>118</v>
      </c>
      <c r="B6" s="79"/>
      <c r="C6" s="82" t="s">
        <v>118</v>
      </c>
      <c r="D6" s="79"/>
      <c r="E6" s="84">
        <v>39500000</v>
      </c>
      <c r="F6" s="86">
        <v>35593640</v>
      </c>
      <c r="G6" s="87"/>
      <c r="H6" s="90">
        <f>E6-F6</f>
        <v>3906360</v>
      </c>
      <c r="I6" s="91"/>
      <c r="J6" s="73" t="s">
        <v>110</v>
      </c>
      <c r="K6" s="47" t="s">
        <v>111</v>
      </c>
      <c r="L6" s="72">
        <v>400000</v>
      </c>
      <c r="M6" s="72"/>
      <c r="N6" s="110">
        <v>0</v>
      </c>
      <c r="O6" s="110"/>
      <c r="P6" s="110"/>
      <c r="Q6" s="18">
        <f>L6-N6</f>
        <v>400000</v>
      </c>
    </row>
    <row r="7" spans="1:17" ht="49.5" customHeight="1">
      <c r="A7" s="80"/>
      <c r="B7" s="81"/>
      <c r="C7" s="83"/>
      <c r="D7" s="81"/>
      <c r="E7" s="85"/>
      <c r="F7" s="88"/>
      <c r="G7" s="89"/>
      <c r="H7" s="92"/>
      <c r="I7" s="93"/>
      <c r="J7" s="74"/>
      <c r="K7" s="7" t="s">
        <v>33</v>
      </c>
      <c r="L7" s="72">
        <v>10920000</v>
      </c>
      <c r="M7" s="72"/>
      <c r="N7" s="72">
        <v>7511960</v>
      </c>
      <c r="O7" s="72"/>
      <c r="P7" s="72"/>
      <c r="Q7" s="18">
        <f>L7-N7</f>
        <v>3408040</v>
      </c>
    </row>
    <row r="8" spans="1:17" ht="49.5" customHeight="1">
      <c r="A8" s="98" t="s">
        <v>119</v>
      </c>
      <c r="B8" s="75"/>
      <c r="C8" s="75" t="s">
        <v>119</v>
      </c>
      <c r="D8" s="75"/>
      <c r="E8" s="8">
        <v>51770000</v>
      </c>
      <c r="F8" s="72">
        <v>51768003</v>
      </c>
      <c r="G8" s="72"/>
      <c r="H8" s="170">
        <f>E8-F8</f>
        <v>1997</v>
      </c>
      <c r="I8" s="171"/>
      <c r="J8" s="75" t="s">
        <v>48</v>
      </c>
      <c r="K8" s="7" t="s">
        <v>29</v>
      </c>
      <c r="L8" s="77">
        <v>0</v>
      </c>
      <c r="M8" s="77"/>
      <c r="N8" s="77">
        <v>0</v>
      </c>
      <c r="O8" s="77"/>
      <c r="P8" s="77"/>
      <c r="Q8" s="172">
        <v>0</v>
      </c>
    </row>
    <row r="9" spans="1:17" ht="49.5" customHeight="1">
      <c r="A9" s="98" t="s">
        <v>120</v>
      </c>
      <c r="B9" s="75"/>
      <c r="C9" s="75" t="s">
        <v>120</v>
      </c>
      <c r="D9" s="75"/>
      <c r="E9" s="8">
        <v>50000</v>
      </c>
      <c r="F9" s="72">
        <v>46560</v>
      </c>
      <c r="G9" s="72"/>
      <c r="H9" s="170">
        <f>E9-F9</f>
        <v>3440</v>
      </c>
      <c r="I9" s="171"/>
      <c r="J9" s="75"/>
      <c r="K9" s="7" t="s">
        <v>109</v>
      </c>
      <c r="L9" s="72">
        <v>50000000</v>
      </c>
      <c r="M9" s="72"/>
      <c r="N9" s="77">
        <v>0</v>
      </c>
      <c r="O9" s="77"/>
      <c r="P9" s="77"/>
      <c r="Q9" s="18">
        <v>50000000</v>
      </c>
    </row>
    <row r="10" spans="1:17" ht="49.5" customHeight="1" thickBot="1">
      <c r="A10" s="99"/>
      <c r="B10" s="100"/>
      <c r="C10" s="100"/>
      <c r="D10" s="100"/>
      <c r="E10" s="12"/>
      <c r="F10" s="101"/>
      <c r="G10" s="101"/>
      <c r="H10" s="102"/>
      <c r="I10" s="102"/>
      <c r="J10" s="15" t="s">
        <v>112</v>
      </c>
      <c r="K10" s="15" t="s">
        <v>112</v>
      </c>
      <c r="L10" s="101">
        <v>30000000</v>
      </c>
      <c r="M10" s="101"/>
      <c r="N10" s="101">
        <v>18600000</v>
      </c>
      <c r="O10" s="101"/>
      <c r="P10" s="101"/>
      <c r="Q10" s="24">
        <v>11400000</v>
      </c>
    </row>
    <row r="11" spans="1:17" ht="49.5" customHeight="1" thickBot="1" thickTop="1">
      <c r="A11" s="94" t="s">
        <v>113</v>
      </c>
      <c r="B11" s="95"/>
      <c r="C11" s="95"/>
      <c r="D11" s="95"/>
      <c r="E11" s="46">
        <f>SUM(E6:E10)</f>
        <v>91320000</v>
      </c>
      <c r="F11" s="96">
        <f>SUM(F6:F10)</f>
        <v>87408203</v>
      </c>
      <c r="G11" s="96"/>
      <c r="H11" s="97">
        <f>SUM(H6:H10)</f>
        <v>3911797</v>
      </c>
      <c r="I11" s="97"/>
      <c r="J11" s="95" t="s">
        <v>54</v>
      </c>
      <c r="K11" s="95"/>
      <c r="L11" s="96">
        <f>SUM(L6:L10)</f>
        <v>91320000</v>
      </c>
      <c r="M11" s="96"/>
      <c r="N11" s="96">
        <f>SUM(N6:N10)</f>
        <v>26111960</v>
      </c>
      <c r="O11" s="96"/>
      <c r="P11" s="96"/>
      <c r="Q11" s="31">
        <f>SUM(Q6:Q10)</f>
        <v>65208040</v>
      </c>
    </row>
    <row r="12" ht="30" customHeight="1"/>
    <row r="13" spans="5:8" ht="30" customHeight="1">
      <c r="E13" s="16"/>
      <c r="H13" s="16"/>
    </row>
    <row r="14" spans="9:10" ht="14.25">
      <c r="I14" s="76"/>
      <c r="J14" s="76"/>
    </row>
  </sheetData>
  <sheetProtection/>
  <mergeCells count="48">
    <mergeCell ref="A5:B5"/>
    <mergeCell ref="C5:D5"/>
    <mergeCell ref="F5:G5"/>
    <mergeCell ref="H5:I5"/>
    <mergeCell ref="L5:M5"/>
    <mergeCell ref="N5:P5"/>
    <mergeCell ref="L8:M8"/>
    <mergeCell ref="N8:P8"/>
    <mergeCell ref="D2:N2"/>
    <mergeCell ref="B3:F3"/>
    <mergeCell ref="M3:O3"/>
    <mergeCell ref="P3:Q3"/>
    <mergeCell ref="N7:P7"/>
    <mergeCell ref="A4:I4"/>
    <mergeCell ref="J4:Q4"/>
    <mergeCell ref="N6:P6"/>
    <mergeCell ref="A10:B10"/>
    <mergeCell ref="C10:D10"/>
    <mergeCell ref="F10:G10"/>
    <mergeCell ref="H10:I10"/>
    <mergeCell ref="L10:M10"/>
    <mergeCell ref="N10:P10"/>
    <mergeCell ref="A9:B9"/>
    <mergeCell ref="F9:G9"/>
    <mergeCell ref="H9:I9"/>
    <mergeCell ref="L9:M9"/>
    <mergeCell ref="L7:M7"/>
    <mergeCell ref="N9:P9"/>
    <mergeCell ref="C9:D9"/>
    <mergeCell ref="A8:B8"/>
    <mergeCell ref="C8:D8"/>
    <mergeCell ref="F8:G8"/>
    <mergeCell ref="A11:D11"/>
    <mergeCell ref="F11:G11"/>
    <mergeCell ref="H11:I11"/>
    <mergeCell ref="J11:K11"/>
    <mergeCell ref="L11:M11"/>
    <mergeCell ref="N11:P11"/>
    <mergeCell ref="L6:M6"/>
    <mergeCell ref="J6:J7"/>
    <mergeCell ref="J8:J9"/>
    <mergeCell ref="I14:J14"/>
    <mergeCell ref="H8:I8"/>
    <mergeCell ref="A6:B7"/>
    <mergeCell ref="C6:D7"/>
    <mergeCell ref="E6:E7"/>
    <mergeCell ref="F6:G7"/>
    <mergeCell ref="H6:I7"/>
  </mergeCells>
  <printOptions/>
  <pageMargins left="0.2361111044883728" right="0.15736110508441925" top="1" bottom="0.7479166388511658" header="0.31486111879348755" footer="0.3148611187934875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tabSelected="1" view="pageBreakPreview" zoomScale="75" zoomScaleSheetLayoutView="75" zoomScalePageLayoutView="0" workbookViewId="0" topLeftCell="A1">
      <selection activeCell="F13" sqref="F13:G13"/>
    </sheetView>
  </sheetViews>
  <sheetFormatPr defaultColWidth="9.00390625" defaultRowHeight="16.5"/>
  <cols>
    <col min="1" max="1" width="11.00390625" style="2" customWidth="1"/>
    <col min="2" max="2" width="1.12109375" style="2" customWidth="1"/>
    <col min="3" max="3" width="9.00390625" style="2" customWidth="1"/>
    <col min="4" max="4" width="3.25390625" style="2" customWidth="1"/>
    <col min="5" max="5" width="13.50390625" style="2" customWidth="1"/>
    <col min="6" max="6" width="9.00390625" style="2" customWidth="1"/>
    <col min="7" max="7" width="5.75390625" style="2" customWidth="1"/>
    <col min="8" max="8" width="9.00390625" style="2" customWidth="1"/>
    <col min="9" max="9" width="5.00390625" style="2" customWidth="1"/>
    <col min="10" max="10" width="13.125" style="2" customWidth="1"/>
    <col min="11" max="11" width="11.75390625" style="2" customWidth="1"/>
    <col min="12" max="12" width="9.00390625" style="2" customWidth="1"/>
    <col min="13" max="13" width="7.00390625" style="2" customWidth="1"/>
    <col min="14" max="14" width="9.00390625" style="2" customWidth="1"/>
    <col min="15" max="15" width="6.375" style="2" customWidth="1"/>
    <col min="16" max="16" width="0" style="2" hidden="1" customWidth="1"/>
    <col min="17" max="17" width="13.25390625" style="2" bestFit="1" customWidth="1"/>
    <col min="18" max="16384" width="9.00390625" style="2" customWidth="1"/>
  </cols>
  <sheetData>
    <row r="2" spans="4:14" ht="33">
      <c r="D2" s="103" t="s">
        <v>134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7" ht="16.5" thickBot="1">
      <c r="A3" s="14"/>
      <c r="B3" s="104"/>
      <c r="C3" s="104"/>
      <c r="D3" s="104"/>
      <c r="E3" s="104"/>
      <c r="F3" s="104"/>
      <c r="M3" s="105"/>
      <c r="N3" s="105"/>
      <c r="O3" s="105"/>
      <c r="P3" s="106" t="s">
        <v>47</v>
      </c>
      <c r="Q3" s="106"/>
    </row>
    <row r="4" spans="1:17" ht="49.5" customHeight="1">
      <c r="A4" s="107" t="s">
        <v>50</v>
      </c>
      <c r="B4" s="108"/>
      <c r="C4" s="108"/>
      <c r="D4" s="108"/>
      <c r="E4" s="108"/>
      <c r="F4" s="108"/>
      <c r="G4" s="108"/>
      <c r="H4" s="108"/>
      <c r="I4" s="108"/>
      <c r="J4" s="108" t="s">
        <v>49</v>
      </c>
      <c r="K4" s="108"/>
      <c r="L4" s="108"/>
      <c r="M4" s="108"/>
      <c r="N4" s="108"/>
      <c r="O4" s="108"/>
      <c r="P4" s="108"/>
      <c r="Q4" s="109"/>
    </row>
    <row r="5" spans="1:17" ht="49.5" customHeight="1" thickBot="1">
      <c r="A5" s="111" t="s">
        <v>27</v>
      </c>
      <c r="B5" s="112"/>
      <c r="C5" s="112" t="s">
        <v>28</v>
      </c>
      <c r="D5" s="112"/>
      <c r="E5" s="29" t="s">
        <v>26</v>
      </c>
      <c r="F5" s="112" t="s">
        <v>25</v>
      </c>
      <c r="G5" s="112"/>
      <c r="H5" s="112" t="s">
        <v>24</v>
      </c>
      <c r="I5" s="112"/>
      <c r="J5" s="29" t="s">
        <v>27</v>
      </c>
      <c r="K5" s="29" t="s">
        <v>28</v>
      </c>
      <c r="L5" s="112" t="s">
        <v>26</v>
      </c>
      <c r="M5" s="112"/>
      <c r="N5" s="112" t="s">
        <v>25</v>
      </c>
      <c r="O5" s="112"/>
      <c r="P5" s="112"/>
      <c r="Q5" s="33" t="s">
        <v>24</v>
      </c>
    </row>
    <row r="6" spans="1:17" ht="49.5" customHeight="1" thickTop="1">
      <c r="A6" s="126" t="s">
        <v>130</v>
      </c>
      <c r="B6" s="127"/>
      <c r="C6" s="127" t="s">
        <v>131</v>
      </c>
      <c r="D6" s="127"/>
      <c r="E6" s="6">
        <v>5392000</v>
      </c>
      <c r="F6" s="123">
        <v>5391600</v>
      </c>
      <c r="G6" s="123"/>
      <c r="H6" s="123">
        <f>E6-F6</f>
        <v>400</v>
      </c>
      <c r="I6" s="123"/>
      <c r="J6" s="5" t="s">
        <v>31</v>
      </c>
      <c r="K6" s="5" t="s">
        <v>32</v>
      </c>
      <c r="L6" s="123">
        <v>642505000</v>
      </c>
      <c r="M6" s="123"/>
      <c r="N6" s="123">
        <v>626267690</v>
      </c>
      <c r="O6" s="123"/>
      <c r="P6" s="123"/>
      <c r="Q6" s="32">
        <f>L6-N6</f>
        <v>16237310</v>
      </c>
    </row>
    <row r="7" spans="1:17" ht="49.5" customHeight="1">
      <c r="A7" s="98" t="s">
        <v>129</v>
      </c>
      <c r="B7" s="75"/>
      <c r="C7" s="75" t="s">
        <v>129</v>
      </c>
      <c r="D7" s="75"/>
      <c r="E7" s="8">
        <v>849724000</v>
      </c>
      <c r="F7" s="72">
        <v>825090130</v>
      </c>
      <c r="G7" s="72"/>
      <c r="H7" s="123">
        <f>E7-F7</f>
        <v>24633870</v>
      </c>
      <c r="I7" s="123"/>
      <c r="J7" s="7" t="s">
        <v>31</v>
      </c>
      <c r="K7" s="7" t="s">
        <v>51</v>
      </c>
      <c r="L7" s="72">
        <v>800000</v>
      </c>
      <c r="M7" s="72"/>
      <c r="N7" s="77">
        <v>0</v>
      </c>
      <c r="O7" s="77"/>
      <c r="P7" s="77"/>
      <c r="Q7" s="32">
        <f aca="true" t="shared" si="0" ref="Q7:Q13">L7-N7</f>
        <v>800000</v>
      </c>
    </row>
    <row r="8" spans="1:17" ht="49.5" customHeight="1">
      <c r="A8" s="98" t="s">
        <v>128</v>
      </c>
      <c r="B8" s="75"/>
      <c r="C8" s="75" t="s">
        <v>128</v>
      </c>
      <c r="D8" s="75"/>
      <c r="E8" s="8">
        <v>45180000</v>
      </c>
      <c r="F8" s="72">
        <v>41715655</v>
      </c>
      <c r="G8" s="72"/>
      <c r="H8" s="123">
        <f>E8-F8</f>
        <v>3464345</v>
      </c>
      <c r="I8" s="123"/>
      <c r="J8" s="7" t="s">
        <v>31</v>
      </c>
      <c r="K8" s="7" t="s">
        <v>33</v>
      </c>
      <c r="L8" s="72">
        <v>80480000</v>
      </c>
      <c r="M8" s="72"/>
      <c r="N8" s="72">
        <v>65845610</v>
      </c>
      <c r="O8" s="72"/>
      <c r="P8" s="72"/>
      <c r="Q8" s="32">
        <f t="shared" si="0"/>
        <v>14634390</v>
      </c>
    </row>
    <row r="9" spans="1:17" ht="49.5" customHeight="1">
      <c r="A9" s="124" t="s">
        <v>127</v>
      </c>
      <c r="B9" s="125"/>
      <c r="C9" s="125" t="s">
        <v>127</v>
      </c>
      <c r="D9" s="125"/>
      <c r="E9" s="8">
        <v>30000000</v>
      </c>
      <c r="F9" s="72">
        <v>18600000</v>
      </c>
      <c r="G9" s="72"/>
      <c r="H9" s="123">
        <f>E9-F9</f>
        <v>11400000</v>
      </c>
      <c r="I9" s="123"/>
      <c r="J9" s="7" t="s">
        <v>48</v>
      </c>
      <c r="K9" s="7" t="s">
        <v>29</v>
      </c>
      <c r="L9" s="72">
        <v>41276000</v>
      </c>
      <c r="M9" s="72"/>
      <c r="N9" s="72">
        <v>29790070</v>
      </c>
      <c r="O9" s="72"/>
      <c r="P9" s="72"/>
      <c r="Q9" s="32">
        <f t="shared" si="0"/>
        <v>11485930</v>
      </c>
    </row>
    <row r="10" spans="1:17" ht="49.5" customHeight="1">
      <c r="A10" s="124" t="s">
        <v>119</v>
      </c>
      <c r="B10" s="125"/>
      <c r="C10" s="125" t="s">
        <v>119</v>
      </c>
      <c r="D10" s="125"/>
      <c r="E10" s="8">
        <v>18843000</v>
      </c>
      <c r="F10" s="72">
        <v>17919884</v>
      </c>
      <c r="G10" s="72"/>
      <c r="H10" s="123">
        <f>E10-F10</f>
        <v>923116</v>
      </c>
      <c r="I10" s="123"/>
      <c r="J10" s="7" t="s">
        <v>30</v>
      </c>
      <c r="K10" s="7" t="s">
        <v>33</v>
      </c>
      <c r="L10" s="72">
        <v>174458000</v>
      </c>
      <c r="M10" s="72"/>
      <c r="N10" s="72">
        <v>162573850</v>
      </c>
      <c r="O10" s="72"/>
      <c r="P10" s="72"/>
      <c r="Q10" s="32">
        <f t="shared" si="0"/>
        <v>11884150</v>
      </c>
    </row>
    <row r="11" spans="1:17" ht="49.5" customHeight="1">
      <c r="A11" s="113" t="s">
        <v>120</v>
      </c>
      <c r="B11" s="114"/>
      <c r="C11" s="117" t="s">
        <v>120</v>
      </c>
      <c r="D11" s="114"/>
      <c r="E11" s="8">
        <v>12480000</v>
      </c>
      <c r="F11" s="119">
        <v>11497292</v>
      </c>
      <c r="G11" s="120"/>
      <c r="H11" s="123">
        <f>E11-F11</f>
        <v>982708</v>
      </c>
      <c r="I11" s="123"/>
      <c r="J11" s="7" t="s">
        <v>30</v>
      </c>
      <c r="K11" s="7" t="s">
        <v>30</v>
      </c>
      <c r="L11" s="72">
        <v>21780000</v>
      </c>
      <c r="M11" s="72"/>
      <c r="N11" s="72">
        <v>16066230</v>
      </c>
      <c r="O11" s="72"/>
      <c r="P11" s="72"/>
      <c r="Q11" s="32">
        <f t="shared" si="0"/>
        <v>5713770</v>
      </c>
    </row>
    <row r="12" spans="1:17" ht="49.5" customHeight="1">
      <c r="A12" s="115"/>
      <c r="B12" s="116"/>
      <c r="C12" s="118"/>
      <c r="D12" s="116"/>
      <c r="E12" s="8"/>
      <c r="F12" s="119"/>
      <c r="G12" s="120"/>
      <c r="H12" s="123"/>
      <c r="I12" s="123"/>
      <c r="J12" s="7" t="s">
        <v>36</v>
      </c>
      <c r="K12" s="7" t="s">
        <v>36</v>
      </c>
      <c r="L12" s="72">
        <v>100000</v>
      </c>
      <c r="M12" s="72"/>
      <c r="N12" s="77">
        <v>620</v>
      </c>
      <c r="O12" s="77"/>
      <c r="P12" s="77"/>
      <c r="Q12" s="32">
        <f t="shared" si="0"/>
        <v>99380</v>
      </c>
    </row>
    <row r="13" spans="1:17" ht="49.5" customHeight="1" thickBot="1">
      <c r="A13" s="121"/>
      <c r="B13" s="122"/>
      <c r="C13" s="122"/>
      <c r="D13" s="122"/>
      <c r="E13" s="12"/>
      <c r="F13" s="101"/>
      <c r="G13" s="101"/>
      <c r="H13" s="101"/>
      <c r="I13" s="101"/>
      <c r="J13" s="15" t="s">
        <v>34</v>
      </c>
      <c r="K13" s="15" t="s">
        <v>34</v>
      </c>
      <c r="L13" s="101">
        <v>220000</v>
      </c>
      <c r="M13" s="101"/>
      <c r="N13" s="102">
        <v>0</v>
      </c>
      <c r="O13" s="102"/>
      <c r="P13" s="102"/>
      <c r="Q13" s="30">
        <f t="shared" si="0"/>
        <v>220000</v>
      </c>
    </row>
    <row r="14" spans="1:17" ht="49.5" customHeight="1" thickBot="1" thickTop="1">
      <c r="A14" s="94" t="s">
        <v>116</v>
      </c>
      <c r="B14" s="95"/>
      <c r="C14" s="95"/>
      <c r="D14" s="95"/>
      <c r="E14" s="28">
        <f>SUM(E6:E13)</f>
        <v>961619000</v>
      </c>
      <c r="F14" s="96">
        <f>SUM(F6:F13)</f>
        <v>920214561</v>
      </c>
      <c r="G14" s="96"/>
      <c r="H14" s="96">
        <f>E14-F14</f>
        <v>41404439</v>
      </c>
      <c r="I14" s="96"/>
      <c r="J14" s="95" t="s">
        <v>54</v>
      </c>
      <c r="K14" s="95"/>
      <c r="L14" s="96">
        <f>SUM(L6:L13)</f>
        <v>961619000</v>
      </c>
      <c r="M14" s="96"/>
      <c r="N14" s="96">
        <f>SUM(N6:N13)</f>
        <v>900544070</v>
      </c>
      <c r="O14" s="96"/>
      <c r="P14" s="96"/>
      <c r="Q14" s="31">
        <f>SUM(Q6:Q13)</f>
        <v>61074930</v>
      </c>
    </row>
    <row r="17" spans="9:10" ht="14.25">
      <c r="I17" s="76"/>
      <c r="J17" s="76"/>
    </row>
    <row r="18" ht="14.25">
      <c r="E18" s="16"/>
    </row>
  </sheetData>
  <sheetProtection/>
  <mergeCells count="67">
    <mergeCell ref="A4:I4"/>
    <mergeCell ref="J4:Q4"/>
    <mergeCell ref="A6:B6"/>
    <mergeCell ref="C6:D6"/>
    <mergeCell ref="N5:P5"/>
    <mergeCell ref="L6:M6"/>
    <mergeCell ref="F5:G5"/>
    <mergeCell ref="H5:I5"/>
    <mergeCell ref="N7:P7"/>
    <mergeCell ref="D2:N2"/>
    <mergeCell ref="B3:F3"/>
    <mergeCell ref="M3:O3"/>
    <mergeCell ref="P3:Q3"/>
    <mergeCell ref="N6:P6"/>
    <mergeCell ref="A7:B7"/>
    <mergeCell ref="C7:D7"/>
    <mergeCell ref="F7:G7"/>
    <mergeCell ref="H7:I7"/>
    <mergeCell ref="L7:M7"/>
    <mergeCell ref="A5:B5"/>
    <mergeCell ref="C5:D5"/>
    <mergeCell ref="F6:G6"/>
    <mergeCell ref="H6:I6"/>
    <mergeCell ref="L5:M5"/>
    <mergeCell ref="C9:D9"/>
    <mergeCell ref="F9:G9"/>
    <mergeCell ref="H9:I9"/>
    <mergeCell ref="L9:M9"/>
    <mergeCell ref="N9:P9"/>
    <mergeCell ref="A8:B8"/>
    <mergeCell ref="C8:D8"/>
    <mergeCell ref="F8:G8"/>
    <mergeCell ref="H8:I8"/>
    <mergeCell ref="L8:M8"/>
    <mergeCell ref="N10:P10"/>
    <mergeCell ref="N8:P8"/>
    <mergeCell ref="L11:M11"/>
    <mergeCell ref="N11:P11"/>
    <mergeCell ref="L10:M10"/>
    <mergeCell ref="A10:B10"/>
    <mergeCell ref="C10:D10"/>
    <mergeCell ref="F10:G10"/>
    <mergeCell ref="H10:I10"/>
    <mergeCell ref="A9:B9"/>
    <mergeCell ref="H11:I11"/>
    <mergeCell ref="H12:I12"/>
    <mergeCell ref="I17:J17"/>
    <mergeCell ref="L14:M14"/>
    <mergeCell ref="N14:P14"/>
    <mergeCell ref="L13:M13"/>
    <mergeCell ref="N13:P13"/>
    <mergeCell ref="L12:M12"/>
    <mergeCell ref="N12:P12"/>
    <mergeCell ref="A14:D14"/>
    <mergeCell ref="F14:G14"/>
    <mergeCell ref="H14:I14"/>
    <mergeCell ref="J14:K14"/>
    <mergeCell ref="A13:B13"/>
    <mergeCell ref="C13:D13"/>
    <mergeCell ref="F13:G13"/>
    <mergeCell ref="H13:I13"/>
    <mergeCell ref="A11:B11"/>
    <mergeCell ref="A12:B12"/>
    <mergeCell ref="C11:D11"/>
    <mergeCell ref="C12:D12"/>
    <mergeCell ref="F11:G11"/>
    <mergeCell ref="F12:G12"/>
  </mergeCells>
  <printOptions/>
  <pageMargins left="0.25999999046325684" right="0.1599999964237213" top="1.0700000524520874" bottom="0.7479166388511658" header="0.31486111879348755" footer="0.3148611187934875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view="pageBreakPreview" zoomScale="75" zoomScaleSheetLayoutView="75" zoomScalePageLayoutView="0" workbookViewId="0" topLeftCell="A1">
      <selection activeCell="V20" sqref="V20"/>
    </sheetView>
  </sheetViews>
  <sheetFormatPr defaultColWidth="9.00390625" defaultRowHeight="16.5"/>
  <cols>
    <col min="1" max="3" width="9.00390625" style="1" customWidth="1"/>
    <col min="4" max="4" width="5.625" style="1" customWidth="1"/>
    <col min="5" max="5" width="16.75390625" style="1" customWidth="1"/>
    <col min="6" max="6" width="9.00390625" style="1" customWidth="1"/>
    <col min="7" max="7" width="1.4921875" style="1" customWidth="1"/>
    <col min="8" max="8" width="9.00390625" style="1" customWidth="1"/>
    <col min="9" max="9" width="4.75390625" style="1" customWidth="1"/>
    <col min="10" max="10" width="9.00390625" style="1" customWidth="1"/>
    <col min="11" max="11" width="4.875" style="1" customWidth="1"/>
    <col min="12" max="12" width="9.00390625" style="1" hidden="1" customWidth="1"/>
    <col min="13" max="13" width="9.00390625" style="1" customWidth="1"/>
    <col min="14" max="14" width="5.625" style="1" customWidth="1"/>
    <col min="15" max="15" width="9.00390625" style="1" customWidth="1"/>
    <col min="16" max="16" width="6.875" style="1" customWidth="1"/>
    <col min="17" max="16384" width="9.00390625" style="1" customWidth="1"/>
  </cols>
  <sheetData>
    <row r="1" spans="1:16" ht="33">
      <c r="A1" s="2"/>
      <c r="B1" s="2"/>
      <c r="C1" s="2"/>
      <c r="D1" s="103" t="s">
        <v>135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2"/>
      <c r="P1" s="2"/>
    </row>
    <row r="2" spans="1:16" ht="17.25" thickBot="1">
      <c r="A2" s="3"/>
      <c r="B2" s="104"/>
      <c r="C2" s="104"/>
      <c r="D2" s="104"/>
      <c r="E2" s="104"/>
      <c r="F2" s="104"/>
      <c r="G2" s="2"/>
      <c r="H2" s="2"/>
      <c r="I2" s="2"/>
      <c r="J2" s="2"/>
      <c r="K2" s="2"/>
      <c r="L2" s="2"/>
      <c r="M2" s="2"/>
      <c r="N2" s="4"/>
      <c r="O2" s="106" t="s">
        <v>47</v>
      </c>
      <c r="P2" s="106"/>
    </row>
    <row r="3" spans="1:16" ht="24.75" customHeight="1">
      <c r="A3" s="107" t="s">
        <v>40</v>
      </c>
      <c r="B3" s="108"/>
      <c r="C3" s="108"/>
      <c r="D3" s="108"/>
      <c r="E3" s="108"/>
      <c r="F3" s="108" t="s">
        <v>39</v>
      </c>
      <c r="G3" s="108"/>
      <c r="H3" s="108" t="s">
        <v>52</v>
      </c>
      <c r="I3" s="108"/>
      <c r="J3" s="108" t="s">
        <v>53</v>
      </c>
      <c r="K3" s="108"/>
      <c r="L3" s="108"/>
      <c r="M3" s="108" t="s">
        <v>38</v>
      </c>
      <c r="N3" s="108"/>
      <c r="O3" s="108" t="s">
        <v>37</v>
      </c>
      <c r="P3" s="109"/>
    </row>
    <row r="4" spans="1:16" ht="24.75" customHeight="1" thickBot="1">
      <c r="A4" s="111" t="s">
        <v>27</v>
      </c>
      <c r="B4" s="112"/>
      <c r="C4" s="112" t="s">
        <v>28</v>
      </c>
      <c r="D4" s="112"/>
      <c r="E4" s="34" t="s">
        <v>41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49"/>
    </row>
    <row r="5" spans="1:16" ht="24.75" customHeight="1" thickTop="1">
      <c r="A5" s="152" t="s">
        <v>73</v>
      </c>
      <c r="B5" s="153"/>
      <c r="C5" s="154" t="s">
        <v>2</v>
      </c>
      <c r="D5" s="154"/>
      <c r="E5" s="154" t="s">
        <v>77</v>
      </c>
      <c r="F5" s="127" t="s">
        <v>35</v>
      </c>
      <c r="G5" s="127"/>
      <c r="H5" s="150">
        <v>0</v>
      </c>
      <c r="I5" s="150"/>
      <c r="J5" s="150">
        <v>0</v>
      </c>
      <c r="K5" s="150"/>
      <c r="L5" s="150"/>
      <c r="M5" s="150">
        <v>400000</v>
      </c>
      <c r="N5" s="150"/>
      <c r="O5" s="150">
        <f>SUM(H5:N5)</f>
        <v>400000</v>
      </c>
      <c r="P5" s="151"/>
    </row>
    <row r="6" spans="1:16" ht="24.75" customHeight="1">
      <c r="A6" s="124"/>
      <c r="B6" s="125"/>
      <c r="C6" s="131"/>
      <c r="D6" s="131"/>
      <c r="E6" s="131"/>
      <c r="F6" s="75" t="s">
        <v>42</v>
      </c>
      <c r="G6" s="75"/>
      <c r="H6" s="77">
        <v>0</v>
      </c>
      <c r="I6" s="77"/>
      <c r="J6" s="77">
        <v>0</v>
      </c>
      <c r="K6" s="77"/>
      <c r="L6" s="77"/>
      <c r="M6" s="77">
        <v>0</v>
      </c>
      <c r="N6" s="77"/>
      <c r="O6" s="77">
        <f aca="true" t="shared" si="0" ref="O6:O40">SUM(H6:N6)</f>
        <v>0</v>
      </c>
      <c r="P6" s="129"/>
    </row>
    <row r="7" spans="1:16" ht="24.75" customHeight="1">
      <c r="A7" s="124"/>
      <c r="B7" s="125"/>
      <c r="C7" s="131"/>
      <c r="D7" s="131"/>
      <c r="E7" s="131"/>
      <c r="F7" s="75" t="s">
        <v>43</v>
      </c>
      <c r="G7" s="75"/>
      <c r="H7" s="77">
        <v>0</v>
      </c>
      <c r="I7" s="77"/>
      <c r="J7" s="77">
        <v>0</v>
      </c>
      <c r="K7" s="77"/>
      <c r="L7" s="77"/>
      <c r="M7" s="77">
        <f>M5-M6</f>
        <v>400000</v>
      </c>
      <c r="N7" s="77"/>
      <c r="O7" s="77">
        <f t="shared" si="0"/>
        <v>400000</v>
      </c>
      <c r="P7" s="129"/>
    </row>
    <row r="8" spans="1:16" ht="24.75" customHeight="1">
      <c r="A8" s="124"/>
      <c r="B8" s="125"/>
      <c r="C8" s="75" t="s">
        <v>80</v>
      </c>
      <c r="D8" s="75"/>
      <c r="E8" s="131" t="s">
        <v>78</v>
      </c>
      <c r="F8" s="75" t="s">
        <v>35</v>
      </c>
      <c r="G8" s="75"/>
      <c r="H8" s="77">
        <v>0</v>
      </c>
      <c r="I8" s="77"/>
      <c r="J8" s="77">
        <v>0</v>
      </c>
      <c r="K8" s="77"/>
      <c r="L8" s="77"/>
      <c r="M8" s="77">
        <v>420000</v>
      </c>
      <c r="N8" s="77"/>
      <c r="O8" s="77">
        <f t="shared" si="0"/>
        <v>420000</v>
      </c>
      <c r="P8" s="129"/>
    </row>
    <row r="9" spans="1:16" ht="24.75" customHeight="1">
      <c r="A9" s="124"/>
      <c r="B9" s="125"/>
      <c r="C9" s="75"/>
      <c r="D9" s="75"/>
      <c r="E9" s="131"/>
      <c r="F9" s="75" t="s">
        <v>42</v>
      </c>
      <c r="G9" s="75"/>
      <c r="H9" s="77">
        <v>0</v>
      </c>
      <c r="I9" s="77"/>
      <c r="J9" s="77">
        <v>0</v>
      </c>
      <c r="K9" s="77"/>
      <c r="L9" s="77"/>
      <c r="M9" s="77">
        <v>0</v>
      </c>
      <c r="N9" s="77"/>
      <c r="O9" s="77">
        <f t="shared" si="0"/>
        <v>0</v>
      </c>
      <c r="P9" s="129"/>
    </row>
    <row r="10" spans="1:16" ht="24.75" customHeight="1">
      <c r="A10" s="124"/>
      <c r="B10" s="125"/>
      <c r="C10" s="75"/>
      <c r="D10" s="75"/>
      <c r="E10" s="131"/>
      <c r="F10" s="75" t="s">
        <v>43</v>
      </c>
      <c r="G10" s="75"/>
      <c r="H10" s="77">
        <v>0</v>
      </c>
      <c r="I10" s="77"/>
      <c r="J10" s="77">
        <v>0</v>
      </c>
      <c r="K10" s="77"/>
      <c r="L10" s="77"/>
      <c r="M10" s="77">
        <f>M8-M9</f>
        <v>420000</v>
      </c>
      <c r="N10" s="77"/>
      <c r="O10" s="77">
        <f t="shared" si="0"/>
        <v>420000</v>
      </c>
      <c r="P10" s="129"/>
    </row>
    <row r="11" spans="1:16" ht="24.75" customHeight="1">
      <c r="A11" s="124"/>
      <c r="B11" s="125"/>
      <c r="C11" s="75"/>
      <c r="D11" s="75"/>
      <c r="E11" s="131" t="s">
        <v>101</v>
      </c>
      <c r="F11" s="75" t="s">
        <v>35</v>
      </c>
      <c r="G11" s="75"/>
      <c r="H11" s="77">
        <v>0</v>
      </c>
      <c r="I11" s="77"/>
      <c r="J11" s="77">
        <v>0</v>
      </c>
      <c r="K11" s="77"/>
      <c r="L11" s="77"/>
      <c r="M11" s="77">
        <v>2500000</v>
      </c>
      <c r="N11" s="77"/>
      <c r="O11" s="77">
        <f t="shared" si="0"/>
        <v>2500000</v>
      </c>
      <c r="P11" s="129"/>
    </row>
    <row r="12" spans="1:16" ht="24.75" customHeight="1">
      <c r="A12" s="124"/>
      <c r="B12" s="125"/>
      <c r="C12" s="75"/>
      <c r="D12" s="75"/>
      <c r="E12" s="131"/>
      <c r="F12" s="75" t="s">
        <v>42</v>
      </c>
      <c r="G12" s="75"/>
      <c r="H12" s="77">
        <v>0</v>
      </c>
      <c r="I12" s="77"/>
      <c r="J12" s="77">
        <v>0</v>
      </c>
      <c r="K12" s="77"/>
      <c r="L12" s="77"/>
      <c r="M12" s="77">
        <v>2475300</v>
      </c>
      <c r="N12" s="77"/>
      <c r="O12" s="77">
        <f t="shared" si="0"/>
        <v>2475300</v>
      </c>
      <c r="P12" s="129"/>
    </row>
    <row r="13" spans="1:16" ht="24.75" customHeight="1">
      <c r="A13" s="124"/>
      <c r="B13" s="125"/>
      <c r="C13" s="75"/>
      <c r="D13" s="75"/>
      <c r="E13" s="131"/>
      <c r="F13" s="75" t="s">
        <v>43</v>
      </c>
      <c r="G13" s="75"/>
      <c r="H13" s="77">
        <v>0</v>
      </c>
      <c r="I13" s="77"/>
      <c r="J13" s="77">
        <v>0</v>
      </c>
      <c r="K13" s="77"/>
      <c r="L13" s="77"/>
      <c r="M13" s="77">
        <f>M11-M12</f>
        <v>24700</v>
      </c>
      <c r="N13" s="77"/>
      <c r="O13" s="77">
        <f t="shared" si="0"/>
        <v>24700</v>
      </c>
      <c r="P13" s="129"/>
    </row>
    <row r="14" spans="1:16" ht="24.75" customHeight="1">
      <c r="A14" s="124"/>
      <c r="B14" s="125"/>
      <c r="C14" s="75"/>
      <c r="D14" s="75"/>
      <c r="E14" s="131" t="s">
        <v>9</v>
      </c>
      <c r="F14" s="75" t="s">
        <v>35</v>
      </c>
      <c r="G14" s="75"/>
      <c r="H14" s="77">
        <v>0</v>
      </c>
      <c r="I14" s="77"/>
      <c r="J14" s="77">
        <v>0</v>
      </c>
      <c r="K14" s="77"/>
      <c r="L14" s="77"/>
      <c r="M14" s="77">
        <v>3000000</v>
      </c>
      <c r="N14" s="77"/>
      <c r="O14" s="77">
        <f t="shared" si="0"/>
        <v>3000000</v>
      </c>
      <c r="P14" s="129"/>
    </row>
    <row r="15" spans="1:16" ht="24.75" customHeight="1">
      <c r="A15" s="124"/>
      <c r="B15" s="125"/>
      <c r="C15" s="75"/>
      <c r="D15" s="75"/>
      <c r="E15" s="131"/>
      <c r="F15" s="75" t="s">
        <v>42</v>
      </c>
      <c r="G15" s="75"/>
      <c r="H15" s="77">
        <v>0</v>
      </c>
      <c r="I15" s="77"/>
      <c r="J15" s="77">
        <v>0</v>
      </c>
      <c r="K15" s="77"/>
      <c r="L15" s="77"/>
      <c r="M15" s="77">
        <v>2155660</v>
      </c>
      <c r="N15" s="77"/>
      <c r="O15" s="77">
        <f t="shared" si="0"/>
        <v>2155660</v>
      </c>
      <c r="P15" s="129"/>
    </row>
    <row r="16" spans="1:16" ht="24.75" customHeight="1">
      <c r="A16" s="124"/>
      <c r="B16" s="125"/>
      <c r="C16" s="75"/>
      <c r="D16" s="75"/>
      <c r="E16" s="131"/>
      <c r="F16" s="75" t="s">
        <v>43</v>
      </c>
      <c r="G16" s="75"/>
      <c r="H16" s="77">
        <v>0</v>
      </c>
      <c r="I16" s="77"/>
      <c r="J16" s="77">
        <v>0</v>
      </c>
      <c r="K16" s="77"/>
      <c r="L16" s="77"/>
      <c r="M16" s="77">
        <f>M14-M15</f>
        <v>844340</v>
      </c>
      <c r="N16" s="77"/>
      <c r="O16" s="77">
        <f t="shared" si="0"/>
        <v>844340</v>
      </c>
      <c r="P16" s="129"/>
    </row>
    <row r="17" spans="1:16" ht="24.75" customHeight="1">
      <c r="A17" s="124"/>
      <c r="B17" s="125"/>
      <c r="C17" s="75"/>
      <c r="D17" s="75"/>
      <c r="E17" s="131" t="s">
        <v>81</v>
      </c>
      <c r="F17" s="75" t="s">
        <v>35</v>
      </c>
      <c r="G17" s="75"/>
      <c r="H17" s="77">
        <v>0</v>
      </c>
      <c r="I17" s="77"/>
      <c r="J17" s="77">
        <v>0</v>
      </c>
      <c r="K17" s="77"/>
      <c r="L17" s="77"/>
      <c r="M17" s="77">
        <v>5000000</v>
      </c>
      <c r="N17" s="77"/>
      <c r="O17" s="77">
        <f t="shared" si="0"/>
        <v>5000000</v>
      </c>
      <c r="P17" s="129"/>
    </row>
    <row r="18" spans="1:16" ht="24.75" customHeight="1">
      <c r="A18" s="124"/>
      <c r="B18" s="125"/>
      <c r="C18" s="75"/>
      <c r="D18" s="75"/>
      <c r="E18" s="131"/>
      <c r="F18" s="75" t="s">
        <v>42</v>
      </c>
      <c r="G18" s="75"/>
      <c r="H18" s="77">
        <v>0</v>
      </c>
      <c r="I18" s="77"/>
      <c r="J18" s="77">
        <v>0</v>
      </c>
      <c r="K18" s="77"/>
      <c r="L18" s="77"/>
      <c r="M18" s="77">
        <v>2881000</v>
      </c>
      <c r="N18" s="77"/>
      <c r="O18" s="77">
        <f t="shared" si="0"/>
        <v>2881000</v>
      </c>
      <c r="P18" s="129"/>
    </row>
    <row r="19" spans="1:16" ht="24.75" customHeight="1">
      <c r="A19" s="124"/>
      <c r="B19" s="125"/>
      <c r="C19" s="75"/>
      <c r="D19" s="75"/>
      <c r="E19" s="131"/>
      <c r="F19" s="75" t="s">
        <v>43</v>
      </c>
      <c r="G19" s="75"/>
      <c r="H19" s="77">
        <v>0</v>
      </c>
      <c r="I19" s="77"/>
      <c r="J19" s="77">
        <v>0</v>
      </c>
      <c r="K19" s="77"/>
      <c r="L19" s="77"/>
      <c r="M19" s="77">
        <f>M17-M18</f>
        <v>2119000</v>
      </c>
      <c r="N19" s="77"/>
      <c r="O19" s="77">
        <f t="shared" si="0"/>
        <v>2119000</v>
      </c>
      <c r="P19" s="129"/>
    </row>
    <row r="20" spans="1:16" ht="24.75" customHeight="1">
      <c r="A20" s="130" t="s">
        <v>82</v>
      </c>
      <c r="B20" s="74"/>
      <c r="C20" s="74"/>
      <c r="D20" s="74"/>
      <c r="E20" s="74"/>
      <c r="F20" s="74" t="s">
        <v>35</v>
      </c>
      <c r="G20" s="74"/>
      <c r="H20" s="128">
        <v>0</v>
      </c>
      <c r="I20" s="128"/>
      <c r="J20" s="128">
        <v>0</v>
      </c>
      <c r="K20" s="128"/>
      <c r="L20" s="128"/>
      <c r="M20" s="128">
        <f>M5+M8+M11+M14+M17</f>
        <v>11320000</v>
      </c>
      <c r="N20" s="128"/>
      <c r="O20" s="77">
        <f t="shared" si="0"/>
        <v>11320000</v>
      </c>
      <c r="P20" s="129"/>
    </row>
    <row r="21" spans="1:16" ht="24.75" customHeight="1">
      <c r="A21" s="130"/>
      <c r="B21" s="74"/>
      <c r="C21" s="74"/>
      <c r="D21" s="74"/>
      <c r="E21" s="74"/>
      <c r="F21" s="74" t="s">
        <v>42</v>
      </c>
      <c r="G21" s="74"/>
      <c r="H21" s="128">
        <v>0</v>
      </c>
      <c r="I21" s="128"/>
      <c r="J21" s="128">
        <v>0</v>
      </c>
      <c r="K21" s="128"/>
      <c r="L21" s="128"/>
      <c r="M21" s="128">
        <f>M12+M15+M18</f>
        <v>7511960</v>
      </c>
      <c r="N21" s="128"/>
      <c r="O21" s="77">
        <f t="shared" si="0"/>
        <v>7511960</v>
      </c>
      <c r="P21" s="129"/>
    </row>
    <row r="22" spans="1:16" ht="24.75" customHeight="1">
      <c r="A22" s="130"/>
      <c r="B22" s="74"/>
      <c r="C22" s="74"/>
      <c r="D22" s="74"/>
      <c r="E22" s="74"/>
      <c r="F22" s="74" t="s">
        <v>43</v>
      </c>
      <c r="G22" s="74"/>
      <c r="H22" s="128">
        <v>0</v>
      </c>
      <c r="I22" s="128"/>
      <c r="J22" s="128">
        <v>0</v>
      </c>
      <c r="K22" s="128"/>
      <c r="L22" s="128"/>
      <c r="M22" s="128">
        <f>M20-M21</f>
        <v>3808040</v>
      </c>
      <c r="N22" s="128"/>
      <c r="O22" s="77">
        <f t="shared" si="0"/>
        <v>3808040</v>
      </c>
      <c r="P22" s="129"/>
    </row>
    <row r="23" spans="1:16" ht="24.75" customHeight="1">
      <c r="A23" s="124" t="s">
        <v>3</v>
      </c>
      <c r="B23" s="125"/>
      <c r="C23" s="75" t="s">
        <v>60</v>
      </c>
      <c r="D23" s="75"/>
      <c r="E23" s="131" t="s">
        <v>100</v>
      </c>
      <c r="F23" s="75" t="s">
        <v>35</v>
      </c>
      <c r="G23" s="75"/>
      <c r="H23" s="77">
        <v>0</v>
      </c>
      <c r="I23" s="77"/>
      <c r="J23" s="77">
        <v>0</v>
      </c>
      <c r="K23" s="77"/>
      <c r="L23" s="77"/>
      <c r="M23" s="77">
        <v>0</v>
      </c>
      <c r="N23" s="77"/>
      <c r="O23" s="77">
        <f t="shared" si="0"/>
        <v>0</v>
      </c>
      <c r="P23" s="129"/>
    </row>
    <row r="24" spans="1:16" ht="24.75" customHeight="1">
      <c r="A24" s="124"/>
      <c r="B24" s="125"/>
      <c r="C24" s="75"/>
      <c r="D24" s="75"/>
      <c r="E24" s="131"/>
      <c r="F24" s="75" t="s">
        <v>42</v>
      </c>
      <c r="G24" s="75"/>
      <c r="H24" s="77">
        <v>0</v>
      </c>
      <c r="I24" s="77"/>
      <c r="J24" s="77">
        <v>0</v>
      </c>
      <c r="K24" s="77"/>
      <c r="L24" s="77"/>
      <c r="M24" s="77">
        <v>0</v>
      </c>
      <c r="N24" s="77"/>
      <c r="O24" s="77">
        <f t="shared" si="0"/>
        <v>0</v>
      </c>
      <c r="P24" s="129"/>
    </row>
    <row r="25" spans="1:16" ht="24.75" customHeight="1">
      <c r="A25" s="124"/>
      <c r="B25" s="125"/>
      <c r="C25" s="75"/>
      <c r="D25" s="75"/>
      <c r="E25" s="131"/>
      <c r="F25" s="75" t="s">
        <v>43</v>
      </c>
      <c r="G25" s="75"/>
      <c r="H25" s="77">
        <v>0</v>
      </c>
      <c r="I25" s="77"/>
      <c r="J25" s="77">
        <v>0</v>
      </c>
      <c r="K25" s="77"/>
      <c r="L25" s="77"/>
      <c r="M25" s="77">
        <v>0</v>
      </c>
      <c r="N25" s="77"/>
      <c r="O25" s="77">
        <f t="shared" si="0"/>
        <v>0</v>
      </c>
      <c r="P25" s="129"/>
    </row>
    <row r="26" spans="1:16" ht="24.75" customHeight="1">
      <c r="A26" s="124"/>
      <c r="B26" s="125"/>
      <c r="C26" s="75"/>
      <c r="D26" s="75"/>
      <c r="E26" s="131" t="s">
        <v>7</v>
      </c>
      <c r="F26" s="75" t="s">
        <v>35</v>
      </c>
      <c r="G26" s="75"/>
      <c r="H26" s="77">
        <v>0</v>
      </c>
      <c r="I26" s="77"/>
      <c r="J26" s="77">
        <v>0</v>
      </c>
      <c r="K26" s="77"/>
      <c r="L26" s="77"/>
      <c r="M26" s="77">
        <v>50000000</v>
      </c>
      <c r="N26" s="77"/>
      <c r="O26" s="77">
        <f t="shared" si="0"/>
        <v>50000000</v>
      </c>
      <c r="P26" s="129"/>
    </row>
    <row r="27" spans="1:16" ht="24.75" customHeight="1">
      <c r="A27" s="124"/>
      <c r="B27" s="125"/>
      <c r="C27" s="75"/>
      <c r="D27" s="75"/>
      <c r="E27" s="131"/>
      <c r="F27" s="75" t="s">
        <v>42</v>
      </c>
      <c r="G27" s="75"/>
      <c r="H27" s="77">
        <v>0</v>
      </c>
      <c r="I27" s="77"/>
      <c r="J27" s="77">
        <v>0</v>
      </c>
      <c r="K27" s="77"/>
      <c r="L27" s="77"/>
      <c r="M27" s="77">
        <v>0</v>
      </c>
      <c r="N27" s="77"/>
      <c r="O27" s="77">
        <f t="shared" si="0"/>
        <v>0</v>
      </c>
      <c r="P27" s="129"/>
    </row>
    <row r="28" spans="1:16" ht="24.75" customHeight="1">
      <c r="A28" s="124"/>
      <c r="B28" s="125"/>
      <c r="C28" s="75"/>
      <c r="D28" s="75"/>
      <c r="E28" s="131"/>
      <c r="F28" s="75" t="s">
        <v>43</v>
      </c>
      <c r="G28" s="75"/>
      <c r="H28" s="77">
        <v>0</v>
      </c>
      <c r="I28" s="77"/>
      <c r="J28" s="77">
        <v>0</v>
      </c>
      <c r="K28" s="77"/>
      <c r="L28" s="77"/>
      <c r="M28" s="77">
        <f>M26-M27</f>
        <v>50000000</v>
      </c>
      <c r="N28" s="77"/>
      <c r="O28" s="77">
        <f t="shared" si="0"/>
        <v>50000000</v>
      </c>
      <c r="P28" s="129"/>
    </row>
    <row r="29" spans="1:16" ht="24.75" customHeight="1">
      <c r="A29" s="130" t="s">
        <v>23</v>
      </c>
      <c r="B29" s="74"/>
      <c r="C29" s="74"/>
      <c r="D29" s="74"/>
      <c r="E29" s="74"/>
      <c r="F29" s="74" t="s">
        <v>35</v>
      </c>
      <c r="G29" s="74"/>
      <c r="H29" s="128">
        <v>0</v>
      </c>
      <c r="I29" s="128"/>
      <c r="J29" s="128">
        <v>0</v>
      </c>
      <c r="K29" s="128"/>
      <c r="L29" s="128"/>
      <c r="M29" s="128">
        <v>50000000</v>
      </c>
      <c r="N29" s="128"/>
      <c r="O29" s="77">
        <f t="shared" si="0"/>
        <v>50000000</v>
      </c>
      <c r="P29" s="129"/>
    </row>
    <row r="30" spans="1:16" ht="24.75" customHeight="1">
      <c r="A30" s="130"/>
      <c r="B30" s="74"/>
      <c r="C30" s="74"/>
      <c r="D30" s="74"/>
      <c r="E30" s="74"/>
      <c r="F30" s="74" t="s">
        <v>42</v>
      </c>
      <c r="G30" s="74"/>
      <c r="H30" s="128">
        <v>0</v>
      </c>
      <c r="I30" s="128"/>
      <c r="J30" s="128">
        <v>0</v>
      </c>
      <c r="K30" s="128"/>
      <c r="L30" s="128"/>
      <c r="M30" s="128">
        <v>0</v>
      </c>
      <c r="N30" s="128"/>
      <c r="O30" s="77">
        <f t="shared" si="0"/>
        <v>0</v>
      </c>
      <c r="P30" s="129"/>
    </row>
    <row r="31" spans="1:16" ht="24.75" customHeight="1">
      <c r="A31" s="130"/>
      <c r="B31" s="74"/>
      <c r="C31" s="74"/>
      <c r="D31" s="74"/>
      <c r="E31" s="74"/>
      <c r="F31" s="74" t="s">
        <v>43</v>
      </c>
      <c r="G31" s="74"/>
      <c r="H31" s="128">
        <v>0</v>
      </c>
      <c r="I31" s="128"/>
      <c r="J31" s="128">
        <v>0</v>
      </c>
      <c r="K31" s="128"/>
      <c r="L31" s="128"/>
      <c r="M31" s="128">
        <f>M29-M30</f>
        <v>50000000</v>
      </c>
      <c r="N31" s="128"/>
      <c r="O31" s="77">
        <f t="shared" si="0"/>
        <v>50000000</v>
      </c>
      <c r="P31" s="129"/>
    </row>
    <row r="32" spans="1:16" ht="24.75" customHeight="1">
      <c r="A32" s="144" t="s">
        <v>55</v>
      </c>
      <c r="B32" s="131"/>
      <c r="C32" s="131" t="s">
        <v>57</v>
      </c>
      <c r="D32" s="131"/>
      <c r="E32" s="131" t="s">
        <v>22</v>
      </c>
      <c r="F32" s="75" t="s">
        <v>35</v>
      </c>
      <c r="G32" s="75"/>
      <c r="H32" s="77">
        <v>0</v>
      </c>
      <c r="I32" s="77"/>
      <c r="J32" s="77">
        <v>0</v>
      </c>
      <c r="K32" s="77"/>
      <c r="L32" s="77"/>
      <c r="M32" s="77">
        <v>30000000</v>
      </c>
      <c r="N32" s="77"/>
      <c r="O32" s="77">
        <f t="shared" si="0"/>
        <v>30000000</v>
      </c>
      <c r="P32" s="129"/>
    </row>
    <row r="33" spans="1:16" ht="24.75" customHeight="1">
      <c r="A33" s="144"/>
      <c r="B33" s="131"/>
      <c r="C33" s="131"/>
      <c r="D33" s="131"/>
      <c r="E33" s="131"/>
      <c r="F33" s="75" t="s">
        <v>42</v>
      </c>
      <c r="G33" s="75"/>
      <c r="H33" s="77">
        <v>0</v>
      </c>
      <c r="I33" s="77"/>
      <c r="J33" s="77">
        <v>0</v>
      </c>
      <c r="K33" s="77"/>
      <c r="L33" s="77"/>
      <c r="M33" s="77">
        <v>18600000</v>
      </c>
      <c r="N33" s="77"/>
      <c r="O33" s="77">
        <f t="shared" si="0"/>
        <v>18600000</v>
      </c>
      <c r="P33" s="129"/>
    </row>
    <row r="34" spans="1:16" ht="24.75" customHeight="1">
      <c r="A34" s="144"/>
      <c r="B34" s="131"/>
      <c r="C34" s="131"/>
      <c r="D34" s="131"/>
      <c r="E34" s="131"/>
      <c r="F34" s="75" t="s">
        <v>43</v>
      </c>
      <c r="G34" s="75"/>
      <c r="H34" s="77">
        <v>0</v>
      </c>
      <c r="I34" s="77"/>
      <c r="J34" s="77">
        <v>0</v>
      </c>
      <c r="K34" s="77"/>
      <c r="L34" s="77"/>
      <c r="M34" s="77">
        <f>M32-M33</f>
        <v>11400000</v>
      </c>
      <c r="N34" s="77"/>
      <c r="O34" s="77">
        <f t="shared" si="0"/>
        <v>11400000</v>
      </c>
      <c r="P34" s="129"/>
    </row>
    <row r="35" spans="1:16" ht="24.75" customHeight="1">
      <c r="A35" s="130" t="s">
        <v>58</v>
      </c>
      <c r="B35" s="74"/>
      <c r="C35" s="74"/>
      <c r="D35" s="74"/>
      <c r="E35" s="74"/>
      <c r="F35" s="74" t="s">
        <v>35</v>
      </c>
      <c r="G35" s="74"/>
      <c r="H35" s="128">
        <v>0</v>
      </c>
      <c r="I35" s="128"/>
      <c r="J35" s="128">
        <v>0</v>
      </c>
      <c r="K35" s="128"/>
      <c r="L35" s="128"/>
      <c r="M35" s="128">
        <f>M32</f>
        <v>30000000</v>
      </c>
      <c r="N35" s="128"/>
      <c r="O35" s="77">
        <f t="shared" si="0"/>
        <v>30000000</v>
      </c>
      <c r="P35" s="129"/>
    </row>
    <row r="36" spans="1:16" ht="24.75" customHeight="1">
      <c r="A36" s="130"/>
      <c r="B36" s="74"/>
      <c r="C36" s="74"/>
      <c r="D36" s="74"/>
      <c r="E36" s="74"/>
      <c r="F36" s="74" t="s">
        <v>42</v>
      </c>
      <c r="G36" s="74"/>
      <c r="H36" s="128">
        <v>0</v>
      </c>
      <c r="I36" s="128"/>
      <c r="J36" s="128">
        <v>0</v>
      </c>
      <c r="K36" s="128"/>
      <c r="L36" s="128"/>
      <c r="M36" s="128">
        <f>M33</f>
        <v>18600000</v>
      </c>
      <c r="N36" s="128"/>
      <c r="O36" s="77">
        <f t="shared" si="0"/>
        <v>18600000</v>
      </c>
      <c r="P36" s="129"/>
    </row>
    <row r="37" spans="1:16" ht="24.75" customHeight="1" thickBot="1">
      <c r="A37" s="145"/>
      <c r="B37" s="146"/>
      <c r="C37" s="146"/>
      <c r="D37" s="146"/>
      <c r="E37" s="146"/>
      <c r="F37" s="146" t="s">
        <v>43</v>
      </c>
      <c r="G37" s="146"/>
      <c r="H37" s="148">
        <v>0</v>
      </c>
      <c r="I37" s="148"/>
      <c r="J37" s="148">
        <v>0</v>
      </c>
      <c r="K37" s="148"/>
      <c r="L37" s="148"/>
      <c r="M37" s="148">
        <f>M35-M36</f>
        <v>11400000</v>
      </c>
      <c r="N37" s="148"/>
      <c r="O37" s="102">
        <f t="shared" si="0"/>
        <v>11400000</v>
      </c>
      <c r="P37" s="147"/>
    </row>
    <row r="38" spans="1:16" ht="24.75" customHeight="1" thickTop="1">
      <c r="A38" s="140" t="s">
        <v>140</v>
      </c>
      <c r="B38" s="141"/>
      <c r="C38" s="141"/>
      <c r="D38" s="141"/>
      <c r="E38" s="141"/>
      <c r="F38" s="141" t="s">
        <v>35</v>
      </c>
      <c r="G38" s="141"/>
      <c r="H38" s="134">
        <v>0</v>
      </c>
      <c r="I38" s="134"/>
      <c r="J38" s="134">
        <v>0</v>
      </c>
      <c r="K38" s="134"/>
      <c r="L38" s="134"/>
      <c r="M38" s="134">
        <f>M20+M29+M35</f>
        <v>91320000</v>
      </c>
      <c r="N38" s="134"/>
      <c r="O38" s="134">
        <f t="shared" si="0"/>
        <v>91320000</v>
      </c>
      <c r="P38" s="135"/>
    </row>
    <row r="39" spans="1:16" ht="24.75" customHeight="1">
      <c r="A39" s="142"/>
      <c r="B39" s="136"/>
      <c r="C39" s="136"/>
      <c r="D39" s="136"/>
      <c r="E39" s="136"/>
      <c r="F39" s="136" t="s">
        <v>42</v>
      </c>
      <c r="G39" s="136"/>
      <c r="H39" s="137">
        <v>0</v>
      </c>
      <c r="I39" s="137"/>
      <c r="J39" s="137">
        <v>0</v>
      </c>
      <c r="K39" s="137"/>
      <c r="L39" s="137"/>
      <c r="M39" s="137">
        <f>M21+M36</f>
        <v>26111960</v>
      </c>
      <c r="N39" s="137"/>
      <c r="O39" s="137">
        <f t="shared" si="0"/>
        <v>26111960</v>
      </c>
      <c r="P39" s="138"/>
    </row>
    <row r="40" spans="1:16" ht="24.75" customHeight="1" thickBot="1">
      <c r="A40" s="143"/>
      <c r="B40" s="132"/>
      <c r="C40" s="132"/>
      <c r="D40" s="132"/>
      <c r="E40" s="132"/>
      <c r="F40" s="132" t="s">
        <v>43</v>
      </c>
      <c r="G40" s="132"/>
      <c r="H40" s="133">
        <v>0</v>
      </c>
      <c r="I40" s="133"/>
      <c r="J40" s="133">
        <v>0</v>
      </c>
      <c r="K40" s="133"/>
      <c r="L40" s="133"/>
      <c r="M40" s="133">
        <f>M38-M39</f>
        <v>65208040</v>
      </c>
      <c r="N40" s="133"/>
      <c r="O40" s="133">
        <f t="shared" si="0"/>
        <v>65208040</v>
      </c>
      <c r="P40" s="139"/>
    </row>
    <row r="41" spans="1:16" ht="16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6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6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6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6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6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6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6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6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6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6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6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6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6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6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6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6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6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6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6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6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6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6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6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6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6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6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6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6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6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6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6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6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6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6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</sheetData>
  <sheetProtection/>
  <mergeCells count="210">
    <mergeCell ref="O25:P25"/>
    <mergeCell ref="A23:B28"/>
    <mergeCell ref="C23:D28"/>
    <mergeCell ref="A29:E31"/>
    <mergeCell ref="O29:P29"/>
    <mergeCell ref="F30:G30"/>
    <mergeCell ref="H30:I30"/>
    <mergeCell ref="J30:L30"/>
    <mergeCell ref="M30:N30"/>
    <mergeCell ref="O30:P30"/>
    <mergeCell ref="M8:N8"/>
    <mergeCell ref="J14:L14"/>
    <mergeCell ref="C5:D7"/>
    <mergeCell ref="E5:E7"/>
    <mergeCell ref="F5:G5"/>
    <mergeCell ref="H5:I5"/>
    <mergeCell ref="H7:I7"/>
    <mergeCell ref="J5:L5"/>
    <mergeCell ref="F7:G7"/>
    <mergeCell ref="J7:L7"/>
    <mergeCell ref="A5:B19"/>
    <mergeCell ref="C8:D19"/>
    <mergeCell ref="E17:E19"/>
    <mergeCell ref="F17:G17"/>
    <mergeCell ref="H17:I17"/>
    <mergeCell ref="F19:G19"/>
    <mergeCell ref="H19:I19"/>
    <mergeCell ref="H12:I12"/>
    <mergeCell ref="F18:G18"/>
    <mergeCell ref="H18:I18"/>
    <mergeCell ref="J12:L12"/>
    <mergeCell ref="H14:I14"/>
    <mergeCell ref="M14:N14"/>
    <mergeCell ref="E23:E25"/>
    <mergeCell ref="F23:G23"/>
    <mergeCell ref="M24:N24"/>
    <mergeCell ref="H23:I23"/>
    <mergeCell ref="J23:L23"/>
    <mergeCell ref="M23:N23"/>
    <mergeCell ref="J24:L24"/>
    <mergeCell ref="O5:P5"/>
    <mergeCell ref="F6:G6"/>
    <mergeCell ref="H6:I6"/>
    <mergeCell ref="J6:L6"/>
    <mergeCell ref="M6:N6"/>
    <mergeCell ref="O6:P6"/>
    <mergeCell ref="M5:N5"/>
    <mergeCell ref="M7:N7"/>
    <mergeCell ref="O7:P7"/>
    <mergeCell ref="O8:P8"/>
    <mergeCell ref="O9:P9"/>
    <mergeCell ref="O10:P10"/>
    <mergeCell ref="M19:N19"/>
    <mergeCell ref="O19:P19"/>
    <mergeCell ref="M12:N12"/>
    <mergeCell ref="O12:P12"/>
    <mergeCell ref="O16:P16"/>
    <mergeCell ref="O14:P14"/>
    <mergeCell ref="M15:N15"/>
    <mergeCell ref="O15:P15"/>
    <mergeCell ref="D1:N1"/>
    <mergeCell ref="B2:F2"/>
    <mergeCell ref="O2:P2"/>
    <mergeCell ref="A3:E3"/>
    <mergeCell ref="F3:G4"/>
    <mergeCell ref="H3:I4"/>
    <mergeCell ref="J3:L4"/>
    <mergeCell ref="M3:N4"/>
    <mergeCell ref="O3:P4"/>
    <mergeCell ref="A4:B4"/>
    <mergeCell ref="C4:D4"/>
    <mergeCell ref="O13:P13"/>
    <mergeCell ref="J10:L10"/>
    <mergeCell ref="M10:N10"/>
    <mergeCell ref="E11:E13"/>
    <mergeCell ref="F11:G11"/>
    <mergeCell ref="H11:I11"/>
    <mergeCell ref="J11:L11"/>
    <mergeCell ref="M11:N11"/>
    <mergeCell ref="O11:P11"/>
    <mergeCell ref="F22:G22"/>
    <mergeCell ref="H22:I22"/>
    <mergeCell ref="J22:L22"/>
    <mergeCell ref="M22:N22"/>
    <mergeCell ref="O22:P22"/>
    <mergeCell ref="F21:G21"/>
    <mergeCell ref="H21:I21"/>
    <mergeCell ref="O23:P23"/>
    <mergeCell ref="H32:I32"/>
    <mergeCell ref="J32:L32"/>
    <mergeCell ref="O24:P24"/>
    <mergeCell ref="F25:G25"/>
    <mergeCell ref="H25:I25"/>
    <mergeCell ref="J25:L25"/>
    <mergeCell ref="M25:N25"/>
    <mergeCell ref="F24:G24"/>
    <mergeCell ref="H24:I24"/>
    <mergeCell ref="O31:P31"/>
    <mergeCell ref="J17:L17"/>
    <mergeCell ref="M17:N17"/>
    <mergeCell ref="O17:P17"/>
    <mergeCell ref="O18:P18"/>
    <mergeCell ref="J19:L19"/>
    <mergeCell ref="O20:P20"/>
    <mergeCell ref="O21:P21"/>
    <mergeCell ref="J18:L18"/>
    <mergeCell ref="M18:N18"/>
    <mergeCell ref="F20:G20"/>
    <mergeCell ref="H20:I20"/>
    <mergeCell ref="J20:L20"/>
    <mergeCell ref="M20:N20"/>
    <mergeCell ref="M21:N21"/>
    <mergeCell ref="M37:N37"/>
    <mergeCell ref="H37:I37"/>
    <mergeCell ref="H34:I34"/>
    <mergeCell ref="H33:I33"/>
    <mergeCell ref="J33:L33"/>
    <mergeCell ref="O37:P37"/>
    <mergeCell ref="J36:L36"/>
    <mergeCell ref="M36:N36"/>
    <mergeCell ref="M35:N35"/>
    <mergeCell ref="O35:P35"/>
    <mergeCell ref="O27:P27"/>
    <mergeCell ref="J37:L37"/>
    <mergeCell ref="J34:L34"/>
    <mergeCell ref="M32:N32"/>
    <mergeCell ref="O32:P32"/>
    <mergeCell ref="O26:P26"/>
    <mergeCell ref="M27:N27"/>
    <mergeCell ref="F36:G36"/>
    <mergeCell ref="H36:I36"/>
    <mergeCell ref="O36:P36"/>
    <mergeCell ref="A35:E37"/>
    <mergeCell ref="F35:G35"/>
    <mergeCell ref="H35:I35"/>
    <mergeCell ref="J35:L35"/>
    <mergeCell ref="F37:G37"/>
    <mergeCell ref="A32:B34"/>
    <mergeCell ref="C32:D34"/>
    <mergeCell ref="E32:E34"/>
    <mergeCell ref="F34:G34"/>
    <mergeCell ref="F33:G33"/>
    <mergeCell ref="F32:G32"/>
    <mergeCell ref="M33:N33"/>
    <mergeCell ref="M34:N34"/>
    <mergeCell ref="O34:P34"/>
    <mergeCell ref="O33:P33"/>
    <mergeCell ref="O40:P40"/>
    <mergeCell ref="A38:E40"/>
    <mergeCell ref="F38:G38"/>
    <mergeCell ref="H38:I38"/>
    <mergeCell ref="J38:L38"/>
    <mergeCell ref="M38:N38"/>
    <mergeCell ref="F40:G40"/>
    <mergeCell ref="H40:I40"/>
    <mergeCell ref="J40:L40"/>
    <mergeCell ref="M40:N40"/>
    <mergeCell ref="O38:P38"/>
    <mergeCell ref="F39:G39"/>
    <mergeCell ref="H39:I39"/>
    <mergeCell ref="J39:L39"/>
    <mergeCell ref="M39:N39"/>
    <mergeCell ref="O39:P39"/>
    <mergeCell ref="E8:E10"/>
    <mergeCell ref="F8:G8"/>
    <mergeCell ref="E14:E16"/>
    <mergeCell ref="F14:G14"/>
    <mergeCell ref="F16:G16"/>
    <mergeCell ref="F9:G9"/>
    <mergeCell ref="F12:G12"/>
    <mergeCell ref="H13:I13"/>
    <mergeCell ref="J13:L13"/>
    <mergeCell ref="M13:N13"/>
    <mergeCell ref="F15:G15"/>
    <mergeCell ref="H15:I15"/>
    <mergeCell ref="J15:L15"/>
    <mergeCell ref="H8:I8"/>
    <mergeCell ref="F10:G10"/>
    <mergeCell ref="H10:I10"/>
    <mergeCell ref="J8:L8"/>
    <mergeCell ref="H9:I9"/>
    <mergeCell ref="J9:L9"/>
    <mergeCell ref="A20:E22"/>
    <mergeCell ref="E26:E28"/>
    <mergeCell ref="F26:G26"/>
    <mergeCell ref="H26:I26"/>
    <mergeCell ref="J26:L26"/>
    <mergeCell ref="M26:N26"/>
    <mergeCell ref="F27:G27"/>
    <mergeCell ref="H27:I27"/>
    <mergeCell ref="J27:L27"/>
    <mergeCell ref="J21:L21"/>
    <mergeCell ref="O28:P28"/>
    <mergeCell ref="F29:G29"/>
    <mergeCell ref="H29:I29"/>
    <mergeCell ref="J29:L29"/>
    <mergeCell ref="M29:N29"/>
    <mergeCell ref="M9:N9"/>
    <mergeCell ref="H16:I16"/>
    <mergeCell ref="J16:L16"/>
    <mergeCell ref="M16:N16"/>
    <mergeCell ref="F13:G13"/>
    <mergeCell ref="F31:G31"/>
    <mergeCell ref="H31:I31"/>
    <mergeCell ref="J31:L31"/>
    <mergeCell ref="M31:N31"/>
    <mergeCell ref="F28:G28"/>
    <mergeCell ref="H28:I28"/>
    <mergeCell ref="J28:L28"/>
    <mergeCell ref="M28:N28"/>
  </mergeCells>
  <printOptions/>
  <pageMargins left="0.699999988079071" right="0.699999988079071" top="0.75" bottom="0.75" header="0.30000001192092896" footer="0.30000001192092896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75" zoomScaleSheetLayoutView="75" zoomScalePageLayoutView="0" workbookViewId="0" topLeftCell="A22">
      <selection activeCell="S33" sqref="S33"/>
    </sheetView>
  </sheetViews>
  <sheetFormatPr defaultColWidth="9.00390625" defaultRowHeight="16.5"/>
  <cols>
    <col min="1" max="1" width="9.00390625" style="2" customWidth="1"/>
    <col min="2" max="2" width="6.875" style="2" customWidth="1"/>
    <col min="3" max="3" width="9.00390625" style="2" customWidth="1"/>
    <col min="4" max="4" width="5.625" style="2" customWidth="1"/>
    <col min="5" max="5" width="27.25390625" style="2" customWidth="1"/>
    <col min="6" max="6" width="8.875" style="2" customWidth="1"/>
    <col min="7" max="7" width="9.00390625" style="2" hidden="1" customWidth="1"/>
    <col min="8" max="8" width="9.00390625" style="2" customWidth="1"/>
    <col min="9" max="9" width="5.00390625" style="2" customWidth="1"/>
    <col min="10" max="10" width="9.00390625" style="2" customWidth="1"/>
    <col min="11" max="11" width="6.375" style="2" customWidth="1"/>
    <col min="12" max="12" width="0.5" style="2" hidden="1" customWidth="1"/>
    <col min="13" max="13" width="15.375" style="2" bestFit="1" customWidth="1"/>
    <col min="14" max="14" width="13.75390625" style="2" customWidth="1"/>
    <col min="15" max="16384" width="9.00390625" style="2" customWidth="1"/>
  </cols>
  <sheetData>
    <row r="1" spans="1:14" ht="33.75" customHeight="1">
      <c r="A1" s="103" t="s">
        <v>136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6.5" thickBot="1">
      <c r="A2" s="3"/>
      <c r="B2" s="104"/>
      <c r="C2" s="104"/>
      <c r="D2" s="104"/>
      <c r="E2" s="104"/>
      <c r="F2" s="104"/>
      <c r="N2" s="19"/>
    </row>
    <row r="3" spans="1:14" ht="24.75" customHeight="1">
      <c r="A3" s="107" t="s">
        <v>59</v>
      </c>
      <c r="B3" s="108"/>
      <c r="C3" s="108"/>
      <c r="D3" s="108"/>
      <c r="E3" s="108"/>
      <c r="F3" s="108" t="s">
        <v>39</v>
      </c>
      <c r="G3" s="108"/>
      <c r="H3" s="108" t="s">
        <v>52</v>
      </c>
      <c r="I3" s="108"/>
      <c r="J3" s="108" t="s">
        <v>63</v>
      </c>
      <c r="K3" s="108"/>
      <c r="L3" s="108"/>
      <c r="M3" s="108" t="s">
        <v>38</v>
      </c>
      <c r="N3" s="109" t="s">
        <v>37</v>
      </c>
    </row>
    <row r="4" spans="1:14" ht="24.75" customHeight="1" thickBot="1">
      <c r="A4" s="111" t="s">
        <v>27</v>
      </c>
      <c r="B4" s="112"/>
      <c r="C4" s="112" t="s">
        <v>28</v>
      </c>
      <c r="D4" s="112"/>
      <c r="E4" s="34" t="s">
        <v>41</v>
      </c>
      <c r="F4" s="112"/>
      <c r="G4" s="112"/>
      <c r="H4" s="112"/>
      <c r="I4" s="112"/>
      <c r="J4" s="112"/>
      <c r="K4" s="112"/>
      <c r="L4" s="112"/>
      <c r="M4" s="112"/>
      <c r="N4" s="149"/>
    </row>
    <row r="5" spans="1:14" ht="24.75" customHeight="1" thickTop="1">
      <c r="A5" s="126" t="s">
        <v>16</v>
      </c>
      <c r="B5" s="127"/>
      <c r="C5" s="127" t="s">
        <v>15</v>
      </c>
      <c r="D5" s="127"/>
      <c r="E5" s="154" t="s">
        <v>4</v>
      </c>
      <c r="F5" s="127" t="s">
        <v>35</v>
      </c>
      <c r="G5" s="127"/>
      <c r="H5" s="150">
        <v>0</v>
      </c>
      <c r="I5" s="150"/>
      <c r="J5" s="150">
        <v>0</v>
      </c>
      <c r="K5" s="150"/>
      <c r="L5" s="150"/>
      <c r="M5" s="53">
        <v>0</v>
      </c>
      <c r="N5" s="55">
        <f>SUM(H5:M5)</f>
        <v>0</v>
      </c>
    </row>
    <row r="6" spans="1:14" ht="24.75" customHeight="1">
      <c r="A6" s="98"/>
      <c r="B6" s="75"/>
      <c r="C6" s="75"/>
      <c r="D6" s="75"/>
      <c r="E6" s="131"/>
      <c r="F6" s="75" t="s">
        <v>42</v>
      </c>
      <c r="G6" s="75"/>
      <c r="H6" s="77">
        <v>0</v>
      </c>
      <c r="I6" s="77"/>
      <c r="J6" s="77">
        <v>0</v>
      </c>
      <c r="K6" s="77"/>
      <c r="L6" s="77"/>
      <c r="M6" s="9">
        <v>0</v>
      </c>
      <c r="N6" s="21">
        <f aca="true" t="shared" si="0" ref="N6:N37">SUM(H6:M6)</f>
        <v>0</v>
      </c>
    </row>
    <row r="7" spans="1:14" ht="24.75" customHeight="1">
      <c r="A7" s="98"/>
      <c r="B7" s="75"/>
      <c r="C7" s="75"/>
      <c r="D7" s="75"/>
      <c r="E7" s="131"/>
      <c r="F7" s="75" t="s">
        <v>43</v>
      </c>
      <c r="G7" s="75"/>
      <c r="H7" s="77">
        <v>0</v>
      </c>
      <c r="I7" s="77"/>
      <c r="J7" s="77">
        <v>0</v>
      </c>
      <c r="K7" s="77"/>
      <c r="L7" s="77"/>
      <c r="M7" s="9">
        <v>0</v>
      </c>
      <c r="N7" s="21">
        <f t="shared" si="0"/>
        <v>0</v>
      </c>
    </row>
    <row r="8" spans="1:14" ht="24.75" customHeight="1">
      <c r="A8" s="98"/>
      <c r="B8" s="75"/>
      <c r="C8" s="75"/>
      <c r="D8" s="75"/>
      <c r="E8" s="131" t="s">
        <v>1</v>
      </c>
      <c r="F8" s="75" t="s">
        <v>35</v>
      </c>
      <c r="G8" s="75"/>
      <c r="H8" s="77">
        <v>0</v>
      </c>
      <c r="I8" s="77"/>
      <c r="J8" s="77">
        <v>0</v>
      </c>
      <c r="K8" s="77"/>
      <c r="L8" s="77"/>
      <c r="M8" s="9">
        <v>0</v>
      </c>
      <c r="N8" s="21">
        <f t="shared" si="0"/>
        <v>0</v>
      </c>
    </row>
    <row r="9" spans="1:14" ht="24.75" customHeight="1">
      <c r="A9" s="98"/>
      <c r="B9" s="75"/>
      <c r="C9" s="75"/>
      <c r="D9" s="75"/>
      <c r="E9" s="131"/>
      <c r="F9" s="75" t="s">
        <v>42</v>
      </c>
      <c r="G9" s="75"/>
      <c r="H9" s="77">
        <v>0</v>
      </c>
      <c r="I9" s="77"/>
      <c r="J9" s="77">
        <v>0</v>
      </c>
      <c r="K9" s="77"/>
      <c r="L9" s="77"/>
      <c r="M9" s="9">
        <v>0</v>
      </c>
      <c r="N9" s="21">
        <f t="shared" si="0"/>
        <v>0</v>
      </c>
    </row>
    <row r="10" spans="1:14" ht="24.75" customHeight="1">
      <c r="A10" s="98"/>
      <c r="B10" s="75"/>
      <c r="C10" s="75"/>
      <c r="D10" s="75"/>
      <c r="E10" s="131"/>
      <c r="F10" s="75" t="s">
        <v>43</v>
      </c>
      <c r="G10" s="75"/>
      <c r="H10" s="77">
        <v>0</v>
      </c>
      <c r="I10" s="77"/>
      <c r="J10" s="77">
        <v>0</v>
      </c>
      <c r="K10" s="77"/>
      <c r="L10" s="77"/>
      <c r="M10" s="9">
        <v>0</v>
      </c>
      <c r="N10" s="21">
        <f t="shared" si="0"/>
        <v>0</v>
      </c>
    </row>
    <row r="11" spans="1:14" ht="24.75" customHeight="1">
      <c r="A11" s="130" t="s">
        <v>14</v>
      </c>
      <c r="B11" s="74"/>
      <c r="C11" s="74"/>
      <c r="D11" s="74"/>
      <c r="E11" s="74"/>
      <c r="F11" s="74" t="s">
        <v>35</v>
      </c>
      <c r="G11" s="74"/>
      <c r="H11" s="77">
        <v>0</v>
      </c>
      <c r="I11" s="77"/>
      <c r="J11" s="128">
        <v>0</v>
      </c>
      <c r="K11" s="128"/>
      <c r="L11" s="128"/>
      <c r="M11" s="10">
        <v>0</v>
      </c>
      <c r="N11" s="21">
        <f t="shared" si="0"/>
        <v>0</v>
      </c>
    </row>
    <row r="12" spans="1:14" ht="24.75" customHeight="1">
      <c r="A12" s="130"/>
      <c r="B12" s="74"/>
      <c r="C12" s="74"/>
      <c r="D12" s="74"/>
      <c r="E12" s="74"/>
      <c r="F12" s="74" t="s">
        <v>42</v>
      </c>
      <c r="G12" s="74"/>
      <c r="H12" s="77">
        <v>0</v>
      </c>
      <c r="I12" s="77"/>
      <c r="J12" s="128">
        <v>0</v>
      </c>
      <c r="K12" s="128"/>
      <c r="L12" s="128"/>
      <c r="M12" s="10">
        <v>0</v>
      </c>
      <c r="N12" s="21">
        <f t="shared" si="0"/>
        <v>0</v>
      </c>
    </row>
    <row r="13" spans="1:14" ht="24.75" customHeight="1">
      <c r="A13" s="130"/>
      <c r="B13" s="74"/>
      <c r="C13" s="74"/>
      <c r="D13" s="74"/>
      <c r="E13" s="74"/>
      <c r="F13" s="74" t="s">
        <v>43</v>
      </c>
      <c r="G13" s="74"/>
      <c r="H13" s="77">
        <v>0</v>
      </c>
      <c r="I13" s="77"/>
      <c r="J13" s="128">
        <v>0</v>
      </c>
      <c r="K13" s="128"/>
      <c r="L13" s="128"/>
      <c r="M13" s="10">
        <v>0</v>
      </c>
      <c r="N13" s="21">
        <f t="shared" si="0"/>
        <v>0</v>
      </c>
    </row>
    <row r="14" spans="1:14" ht="24.75" customHeight="1">
      <c r="A14" s="144" t="s">
        <v>21</v>
      </c>
      <c r="B14" s="131"/>
      <c r="C14" s="131" t="s">
        <v>20</v>
      </c>
      <c r="D14" s="131"/>
      <c r="E14" s="131" t="s">
        <v>19</v>
      </c>
      <c r="F14" s="75" t="s">
        <v>35</v>
      </c>
      <c r="G14" s="75"/>
      <c r="H14" s="77">
        <v>0</v>
      </c>
      <c r="I14" s="77"/>
      <c r="J14" s="77">
        <v>0</v>
      </c>
      <c r="K14" s="77"/>
      <c r="L14" s="77"/>
      <c r="M14" s="9">
        <v>5000000</v>
      </c>
      <c r="N14" s="21">
        <f t="shared" si="0"/>
        <v>5000000</v>
      </c>
    </row>
    <row r="15" spans="1:14" ht="24.75" customHeight="1">
      <c r="A15" s="144"/>
      <c r="B15" s="131"/>
      <c r="C15" s="131"/>
      <c r="D15" s="131"/>
      <c r="E15" s="131"/>
      <c r="F15" s="75" t="s">
        <v>42</v>
      </c>
      <c r="G15" s="75"/>
      <c r="H15" s="77">
        <v>0</v>
      </c>
      <c r="I15" s="77"/>
      <c r="J15" s="77">
        <v>0</v>
      </c>
      <c r="K15" s="77"/>
      <c r="L15" s="77"/>
      <c r="M15" s="9">
        <v>3370000</v>
      </c>
      <c r="N15" s="21">
        <f t="shared" si="0"/>
        <v>3370000</v>
      </c>
    </row>
    <row r="16" spans="1:14" ht="24.75" customHeight="1">
      <c r="A16" s="144"/>
      <c r="B16" s="131"/>
      <c r="C16" s="131"/>
      <c r="D16" s="131"/>
      <c r="E16" s="131"/>
      <c r="F16" s="75" t="s">
        <v>43</v>
      </c>
      <c r="G16" s="75"/>
      <c r="H16" s="77">
        <v>0</v>
      </c>
      <c r="I16" s="77"/>
      <c r="J16" s="77">
        <v>0</v>
      </c>
      <c r="K16" s="77"/>
      <c r="L16" s="77"/>
      <c r="M16" s="9">
        <f>M14-M15</f>
        <v>1630000</v>
      </c>
      <c r="N16" s="21">
        <f t="shared" si="0"/>
        <v>1630000</v>
      </c>
    </row>
    <row r="17" spans="1:14" ht="24.75" customHeight="1">
      <c r="A17" s="144"/>
      <c r="B17" s="131"/>
      <c r="C17" s="131"/>
      <c r="D17" s="131"/>
      <c r="E17" s="131" t="s">
        <v>18</v>
      </c>
      <c r="F17" s="75" t="s">
        <v>35</v>
      </c>
      <c r="G17" s="75"/>
      <c r="H17" s="77">
        <v>0</v>
      </c>
      <c r="I17" s="77"/>
      <c r="J17" s="77">
        <v>0</v>
      </c>
      <c r="K17" s="77"/>
      <c r="L17" s="77"/>
      <c r="M17" s="9">
        <v>34500000</v>
      </c>
      <c r="N17" s="21">
        <f t="shared" si="0"/>
        <v>34500000</v>
      </c>
    </row>
    <row r="18" spans="1:14" ht="24.75" customHeight="1">
      <c r="A18" s="144"/>
      <c r="B18" s="131"/>
      <c r="C18" s="131"/>
      <c r="D18" s="131"/>
      <c r="E18" s="131"/>
      <c r="F18" s="75" t="s">
        <v>42</v>
      </c>
      <c r="G18" s="75"/>
      <c r="H18" s="77">
        <v>0</v>
      </c>
      <c r="I18" s="77"/>
      <c r="J18" s="77">
        <v>0</v>
      </c>
      <c r="K18" s="77"/>
      <c r="L18" s="77"/>
      <c r="M18" s="9">
        <v>32223640</v>
      </c>
      <c r="N18" s="21">
        <f t="shared" si="0"/>
        <v>32223640</v>
      </c>
    </row>
    <row r="19" spans="1:14" ht="24.75" customHeight="1">
      <c r="A19" s="144"/>
      <c r="B19" s="131"/>
      <c r="C19" s="131"/>
      <c r="D19" s="131"/>
      <c r="E19" s="131"/>
      <c r="F19" s="75" t="s">
        <v>43</v>
      </c>
      <c r="G19" s="75"/>
      <c r="H19" s="77">
        <v>0</v>
      </c>
      <c r="I19" s="77"/>
      <c r="J19" s="77">
        <v>0</v>
      </c>
      <c r="K19" s="77"/>
      <c r="L19" s="77"/>
      <c r="M19" s="9">
        <f>M17-M18</f>
        <v>2276360</v>
      </c>
      <c r="N19" s="21">
        <f t="shared" si="0"/>
        <v>2276360</v>
      </c>
    </row>
    <row r="20" spans="1:14" ht="24.75" customHeight="1">
      <c r="A20" s="130" t="s">
        <v>17</v>
      </c>
      <c r="B20" s="74"/>
      <c r="C20" s="74"/>
      <c r="D20" s="74"/>
      <c r="E20" s="74"/>
      <c r="F20" s="74" t="s">
        <v>35</v>
      </c>
      <c r="G20" s="74"/>
      <c r="H20" s="77">
        <v>0</v>
      </c>
      <c r="I20" s="77"/>
      <c r="J20" s="128">
        <v>0</v>
      </c>
      <c r="K20" s="128"/>
      <c r="L20" s="128"/>
      <c r="M20" s="10">
        <f>M14+M17</f>
        <v>39500000</v>
      </c>
      <c r="N20" s="21">
        <f t="shared" si="0"/>
        <v>39500000</v>
      </c>
    </row>
    <row r="21" spans="1:14" ht="24.75" customHeight="1">
      <c r="A21" s="130"/>
      <c r="B21" s="74"/>
      <c r="C21" s="74"/>
      <c r="D21" s="74"/>
      <c r="E21" s="74"/>
      <c r="F21" s="74" t="s">
        <v>42</v>
      </c>
      <c r="G21" s="74"/>
      <c r="H21" s="77">
        <v>0</v>
      </c>
      <c r="I21" s="77"/>
      <c r="J21" s="128">
        <v>0</v>
      </c>
      <c r="K21" s="128"/>
      <c r="L21" s="128"/>
      <c r="M21" s="10">
        <f>M15+M18</f>
        <v>35593640</v>
      </c>
      <c r="N21" s="21">
        <f t="shared" si="0"/>
        <v>35593640</v>
      </c>
    </row>
    <row r="22" spans="1:14" ht="24.75" customHeight="1">
      <c r="A22" s="130"/>
      <c r="B22" s="74"/>
      <c r="C22" s="74"/>
      <c r="D22" s="74"/>
      <c r="E22" s="74"/>
      <c r="F22" s="74" t="s">
        <v>43</v>
      </c>
      <c r="G22" s="74"/>
      <c r="H22" s="77">
        <v>0</v>
      </c>
      <c r="I22" s="77"/>
      <c r="J22" s="128">
        <v>0</v>
      </c>
      <c r="K22" s="128"/>
      <c r="L22" s="128"/>
      <c r="M22" s="10">
        <f>M20-M21</f>
        <v>3906360</v>
      </c>
      <c r="N22" s="21">
        <f t="shared" si="0"/>
        <v>3906360</v>
      </c>
    </row>
    <row r="23" spans="1:14" ht="24.75" customHeight="1">
      <c r="A23" s="144" t="s">
        <v>61</v>
      </c>
      <c r="B23" s="131"/>
      <c r="C23" s="131" t="s">
        <v>62</v>
      </c>
      <c r="D23" s="131"/>
      <c r="E23" s="131" t="s">
        <v>46</v>
      </c>
      <c r="F23" s="75" t="s">
        <v>35</v>
      </c>
      <c r="G23" s="75"/>
      <c r="H23" s="77">
        <v>0</v>
      </c>
      <c r="I23" s="77"/>
      <c r="J23" s="77">
        <v>0</v>
      </c>
      <c r="K23" s="77"/>
      <c r="L23" s="77"/>
      <c r="M23" s="9">
        <v>51770000</v>
      </c>
      <c r="N23" s="21">
        <f t="shared" si="0"/>
        <v>51770000</v>
      </c>
    </row>
    <row r="24" spans="1:14" ht="24.75" customHeight="1">
      <c r="A24" s="144"/>
      <c r="B24" s="131"/>
      <c r="C24" s="131"/>
      <c r="D24" s="131"/>
      <c r="E24" s="131"/>
      <c r="F24" s="75" t="s">
        <v>42</v>
      </c>
      <c r="G24" s="75"/>
      <c r="H24" s="77">
        <v>0</v>
      </c>
      <c r="I24" s="77"/>
      <c r="J24" s="77">
        <v>0</v>
      </c>
      <c r="K24" s="77"/>
      <c r="L24" s="77"/>
      <c r="M24" s="9">
        <v>51768003</v>
      </c>
      <c r="N24" s="21">
        <f t="shared" si="0"/>
        <v>51768003</v>
      </c>
    </row>
    <row r="25" spans="1:14" ht="24.75" customHeight="1">
      <c r="A25" s="144"/>
      <c r="B25" s="131"/>
      <c r="C25" s="131"/>
      <c r="D25" s="131"/>
      <c r="E25" s="131"/>
      <c r="F25" s="75" t="s">
        <v>43</v>
      </c>
      <c r="G25" s="75"/>
      <c r="H25" s="77">
        <v>0</v>
      </c>
      <c r="I25" s="77"/>
      <c r="J25" s="77">
        <v>0</v>
      </c>
      <c r="K25" s="77"/>
      <c r="L25" s="77"/>
      <c r="M25" s="9">
        <f>M23-M24</f>
        <v>1997</v>
      </c>
      <c r="N25" s="21">
        <f t="shared" si="0"/>
        <v>1997</v>
      </c>
    </row>
    <row r="26" spans="1:14" ht="24.75" customHeight="1">
      <c r="A26" s="130" t="s">
        <v>56</v>
      </c>
      <c r="B26" s="74"/>
      <c r="C26" s="74"/>
      <c r="D26" s="74"/>
      <c r="E26" s="74"/>
      <c r="F26" s="74" t="s">
        <v>35</v>
      </c>
      <c r="G26" s="74"/>
      <c r="H26" s="77">
        <v>0</v>
      </c>
      <c r="I26" s="77"/>
      <c r="J26" s="128">
        <v>0</v>
      </c>
      <c r="K26" s="128"/>
      <c r="L26" s="128"/>
      <c r="M26" s="10">
        <f>M23</f>
        <v>51770000</v>
      </c>
      <c r="N26" s="21">
        <f t="shared" si="0"/>
        <v>51770000</v>
      </c>
    </row>
    <row r="27" spans="1:14" ht="24.75" customHeight="1">
      <c r="A27" s="130"/>
      <c r="B27" s="74"/>
      <c r="C27" s="74"/>
      <c r="D27" s="74"/>
      <c r="E27" s="74"/>
      <c r="F27" s="74" t="s">
        <v>42</v>
      </c>
      <c r="G27" s="74"/>
      <c r="H27" s="77">
        <v>0</v>
      </c>
      <c r="I27" s="77"/>
      <c r="J27" s="128">
        <v>0</v>
      </c>
      <c r="K27" s="128"/>
      <c r="L27" s="128"/>
      <c r="M27" s="10">
        <f>M24</f>
        <v>51768003</v>
      </c>
      <c r="N27" s="21">
        <f t="shared" si="0"/>
        <v>51768003</v>
      </c>
    </row>
    <row r="28" spans="1:14" ht="24.75" customHeight="1">
      <c r="A28" s="130"/>
      <c r="B28" s="74"/>
      <c r="C28" s="74"/>
      <c r="D28" s="74"/>
      <c r="E28" s="74"/>
      <c r="F28" s="74" t="s">
        <v>43</v>
      </c>
      <c r="G28" s="74"/>
      <c r="H28" s="77">
        <v>0</v>
      </c>
      <c r="I28" s="77"/>
      <c r="J28" s="128">
        <v>0</v>
      </c>
      <c r="K28" s="128"/>
      <c r="L28" s="128"/>
      <c r="M28" s="10">
        <f>M26-M27</f>
        <v>1997</v>
      </c>
      <c r="N28" s="21">
        <f t="shared" si="0"/>
        <v>1997</v>
      </c>
    </row>
    <row r="29" spans="1:14" ht="24.75" customHeight="1">
      <c r="A29" s="98" t="s">
        <v>64</v>
      </c>
      <c r="B29" s="75"/>
      <c r="C29" s="75" t="s">
        <v>65</v>
      </c>
      <c r="D29" s="75"/>
      <c r="E29" s="131" t="s">
        <v>104</v>
      </c>
      <c r="F29" s="75" t="s">
        <v>35</v>
      </c>
      <c r="G29" s="75"/>
      <c r="H29" s="77">
        <v>0</v>
      </c>
      <c r="I29" s="77"/>
      <c r="J29" s="77">
        <v>0</v>
      </c>
      <c r="K29" s="77"/>
      <c r="L29" s="77"/>
      <c r="M29" s="9">
        <v>50000</v>
      </c>
      <c r="N29" s="21">
        <f t="shared" si="0"/>
        <v>50000</v>
      </c>
    </row>
    <row r="30" spans="1:14" ht="24.75" customHeight="1">
      <c r="A30" s="98"/>
      <c r="B30" s="75"/>
      <c r="C30" s="75"/>
      <c r="D30" s="75"/>
      <c r="E30" s="131"/>
      <c r="F30" s="75" t="s">
        <v>42</v>
      </c>
      <c r="G30" s="75"/>
      <c r="H30" s="77">
        <v>0</v>
      </c>
      <c r="I30" s="77"/>
      <c r="J30" s="77">
        <v>0</v>
      </c>
      <c r="K30" s="77"/>
      <c r="L30" s="77"/>
      <c r="M30" s="9">
        <v>46560</v>
      </c>
      <c r="N30" s="21">
        <f t="shared" si="0"/>
        <v>46560</v>
      </c>
    </row>
    <row r="31" spans="1:14" ht="24.75" customHeight="1">
      <c r="A31" s="98"/>
      <c r="B31" s="75"/>
      <c r="C31" s="75"/>
      <c r="D31" s="75"/>
      <c r="E31" s="131"/>
      <c r="F31" s="75" t="s">
        <v>43</v>
      </c>
      <c r="G31" s="75"/>
      <c r="H31" s="77">
        <v>0</v>
      </c>
      <c r="I31" s="77"/>
      <c r="J31" s="77">
        <v>0</v>
      </c>
      <c r="K31" s="77"/>
      <c r="L31" s="77"/>
      <c r="M31" s="9">
        <f>M29-M30</f>
        <v>3440</v>
      </c>
      <c r="N31" s="21">
        <f t="shared" si="0"/>
        <v>3440</v>
      </c>
    </row>
    <row r="32" spans="1:14" ht="24.75" customHeight="1">
      <c r="A32" s="130" t="s">
        <v>66</v>
      </c>
      <c r="B32" s="74"/>
      <c r="C32" s="74"/>
      <c r="D32" s="74"/>
      <c r="E32" s="74"/>
      <c r="F32" s="74" t="s">
        <v>35</v>
      </c>
      <c r="G32" s="74"/>
      <c r="H32" s="77">
        <v>0</v>
      </c>
      <c r="I32" s="77"/>
      <c r="J32" s="128">
        <v>0</v>
      </c>
      <c r="K32" s="128"/>
      <c r="L32" s="128"/>
      <c r="M32" s="10">
        <f>M29</f>
        <v>50000</v>
      </c>
      <c r="N32" s="21">
        <f t="shared" si="0"/>
        <v>50000</v>
      </c>
    </row>
    <row r="33" spans="1:14" ht="24.75" customHeight="1">
      <c r="A33" s="130"/>
      <c r="B33" s="74"/>
      <c r="C33" s="74"/>
      <c r="D33" s="74"/>
      <c r="E33" s="74"/>
      <c r="F33" s="74" t="s">
        <v>42</v>
      </c>
      <c r="G33" s="74"/>
      <c r="H33" s="77">
        <v>0</v>
      </c>
      <c r="I33" s="77"/>
      <c r="J33" s="128">
        <v>0</v>
      </c>
      <c r="K33" s="128"/>
      <c r="L33" s="128"/>
      <c r="M33" s="10">
        <f>M30</f>
        <v>46560</v>
      </c>
      <c r="N33" s="21">
        <f t="shared" si="0"/>
        <v>46560</v>
      </c>
    </row>
    <row r="34" spans="1:14" ht="24.75" customHeight="1" thickBot="1">
      <c r="A34" s="145"/>
      <c r="B34" s="146"/>
      <c r="C34" s="146"/>
      <c r="D34" s="146"/>
      <c r="E34" s="146"/>
      <c r="F34" s="146" t="s">
        <v>43</v>
      </c>
      <c r="G34" s="146"/>
      <c r="H34" s="102">
        <v>0</v>
      </c>
      <c r="I34" s="102"/>
      <c r="J34" s="148">
        <v>0</v>
      </c>
      <c r="K34" s="148"/>
      <c r="L34" s="148"/>
      <c r="M34" s="60">
        <f>M32-M33</f>
        <v>3440</v>
      </c>
      <c r="N34" s="61">
        <f t="shared" si="0"/>
        <v>3440</v>
      </c>
    </row>
    <row r="35" spans="1:14" ht="24.75" customHeight="1" thickTop="1">
      <c r="A35" s="140" t="s">
        <v>139</v>
      </c>
      <c r="B35" s="141"/>
      <c r="C35" s="141"/>
      <c r="D35" s="141"/>
      <c r="E35" s="141"/>
      <c r="F35" s="141" t="s">
        <v>35</v>
      </c>
      <c r="G35" s="141"/>
      <c r="H35" s="134">
        <v>0</v>
      </c>
      <c r="I35" s="134"/>
      <c r="J35" s="134">
        <v>0</v>
      </c>
      <c r="K35" s="134"/>
      <c r="L35" s="134"/>
      <c r="M35" s="63">
        <f>M20+M26+M32</f>
        <v>91320000</v>
      </c>
      <c r="N35" s="64">
        <f t="shared" si="0"/>
        <v>91320000</v>
      </c>
    </row>
    <row r="36" spans="1:14" ht="24.75" customHeight="1">
      <c r="A36" s="142"/>
      <c r="B36" s="136"/>
      <c r="C36" s="136"/>
      <c r="D36" s="136"/>
      <c r="E36" s="136"/>
      <c r="F36" s="136" t="s">
        <v>42</v>
      </c>
      <c r="G36" s="136"/>
      <c r="H36" s="137">
        <v>0</v>
      </c>
      <c r="I36" s="137"/>
      <c r="J36" s="137">
        <v>0</v>
      </c>
      <c r="K36" s="137"/>
      <c r="L36" s="137"/>
      <c r="M36" s="57">
        <f>M21+M27+M33</f>
        <v>87408203</v>
      </c>
      <c r="N36" s="58">
        <f t="shared" si="0"/>
        <v>87408203</v>
      </c>
    </row>
    <row r="37" spans="1:14" ht="24.75" customHeight="1" thickBot="1">
      <c r="A37" s="143"/>
      <c r="B37" s="132"/>
      <c r="C37" s="132"/>
      <c r="D37" s="132"/>
      <c r="E37" s="132"/>
      <c r="F37" s="132" t="s">
        <v>43</v>
      </c>
      <c r="G37" s="132"/>
      <c r="H37" s="133">
        <v>0</v>
      </c>
      <c r="I37" s="133"/>
      <c r="J37" s="133">
        <v>0</v>
      </c>
      <c r="K37" s="133"/>
      <c r="L37" s="133"/>
      <c r="M37" s="37">
        <f>M35-M36</f>
        <v>3911797</v>
      </c>
      <c r="N37" s="62">
        <f t="shared" si="0"/>
        <v>3911797</v>
      </c>
    </row>
  </sheetData>
  <sheetProtection/>
  <mergeCells count="128">
    <mergeCell ref="A29:B31"/>
    <mergeCell ref="F24:G24"/>
    <mergeCell ref="H24:I24"/>
    <mergeCell ref="E29:E31"/>
    <mergeCell ref="A23:B25"/>
    <mergeCell ref="C23:D25"/>
    <mergeCell ref="E23:E25"/>
    <mergeCell ref="F23:G23"/>
    <mergeCell ref="A26:E28"/>
    <mergeCell ref="H27:I27"/>
    <mergeCell ref="J10:L10"/>
    <mergeCell ref="F12:G12"/>
    <mergeCell ref="H12:I12"/>
    <mergeCell ref="F11:G11"/>
    <mergeCell ref="H11:I11"/>
    <mergeCell ref="C29:D31"/>
    <mergeCell ref="H23:I23"/>
    <mergeCell ref="E8:E10"/>
    <mergeCell ref="F8:G8"/>
    <mergeCell ref="H8:I8"/>
    <mergeCell ref="F9:G9"/>
    <mergeCell ref="F10:G10"/>
    <mergeCell ref="H10:I10"/>
    <mergeCell ref="H9:I9"/>
    <mergeCell ref="F18:G18"/>
    <mergeCell ref="F16:G16"/>
    <mergeCell ref="H16:I16"/>
    <mergeCell ref="F14:G14"/>
    <mergeCell ref="H14:I14"/>
    <mergeCell ref="J11:L11"/>
    <mergeCell ref="F13:G13"/>
    <mergeCell ref="H13:I13"/>
    <mergeCell ref="A20:E22"/>
    <mergeCell ref="E17:E19"/>
    <mergeCell ref="F17:G17"/>
    <mergeCell ref="J18:L18"/>
    <mergeCell ref="J14:L14"/>
    <mergeCell ref="F15:G15"/>
    <mergeCell ref="H15:I15"/>
    <mergeCell ref="A4:B4"/>
    <mergeCell ref="C4:D4"/>
    <mergeCell ref="A14:B19"/>
    <mergeCell ref="C14:D19"/>
    <mergeCell ref="E14:E16"/>
    <mergeCell ref="A11:E13"/>
    <mergeCell ref="A5:B10"/>
    <mergeCell ref="C5:D10"/>
    <mergeCell ref="F6:G6"/>
    <mergeCell ref="H6:I6"/>
    <mergeCell ref="A1:N1"/>
    <mergeCell ref="B2:F2"/>
    <mergeCell ref="A3:E3"/>
    <mergeCell ref="F3:G4"/>
    <mergeCell ref="H3:I4"/>
    <mergeCell ref="J3:L4"/>
    <mergeCell ref="M3:M4"/>
    <mergeCell ref="N3:N4"/>
    <mergeCell ref="J9:L9"/>
    <mergeCell ref="J17:L17"/>
    <mergeCell ref="J12:L12"/>
    <mergeCell ref="J13:L13"/>
    <mergeCell ref="J8:L8"/>
    <mergeCell ref="E5:E7"/>
    <mergeCell ref="F5:G5"/>
    <mergeCell ref="H5:I5"/>
    <mergeCell ref="J5:L5"/>
    <mergeCell ref="F7:G7"/>
    <mergeCell ref="J22:L22"/>
    <mergeCell ref="H19:I19"/>
    <mergeCell ref="J19:L19"/>
    <mergeCell ref="F20:G20"/>
    <mergeCell ref="H20:I20"/>
    <mergeCell ref="F21:G21"/>
    <mergeCell ref="H21:I21"/>
    <mergeCell ref="F27:G27"/>
    <mergeCell ref="F31:G31"/>
    <mergeCell ref="H31:I31"/>
    <mergeCell ref="F26:G26"/>
    <mergeCell ref="H26:I26"/>
    <mergeCell ref="F22:G22"/>
    <mergeCell ref="H22:I22"/>
    <mergeCell ref="H28:I28"/>
    <mergeCell ref="A32:E34"/>
    <mergeCell ref="F32:G32"/>
    <mergeCell ref="H32:I32"/>
    <mergeCell ref="J32:L32"/>
    <mergeCell ref="J33:L33"/>
    <mergeCell ref="F34:G34"/>
    <mergeCell ref="F33:G33"/>
    <mergeCell ref="H33:I33"/>
    <mergeCell ref="H34:I34"/>
    <mergeCell ref="J34:L34"/>
    <mergeCell ref="F36:G36"/>
    <mergeCell ref="H36:I36"/>
    <mergeCell ref="A35:E37"/>
    <mergeCell ref="F35:G35"/>
    <mergeCell ref="H35:I35"/>
    <mergeCell ref="J35:L35"/>
    <mergeCell ref="F37:G37"/>
    <mergeCell ref="H37:I37"/>
    <mergeCell ref="J37:L37"/>
    <mergeCell ref="J36:L36"/>
    <mergeCell ref="J31:L31"/>
    <mergeCell ref="J29:L29"/>
    <mergeCell ref="H29:I29"/>
    <mergeCell ref="F30:G30"/>
    <mergeCell ref="H30:I30"/>
    <mergeCell ref="J30:L30"/>
    <mergeCell ref="J6:L6"/>
    <mergeCell ref="H7:I7"/>
    <mergeCell ref="J7:L7"/>
    <mergeCell ref="H18:I18"/>
    <mergeCell ref="J21:L21"/>
    <mergeCell ref="J23:L23"/>
    <mergeCell ref="J20:L20"/>
    <mergeCell ref="J15:L15"/>
    <mergeCell ref="H17:I17"/>
    <mergeCell ref="J16:L16"/>
    <mergeCell ref="J28:L28"/>
    <mergeCell ref="J26:L26"/>
    <mergeCell ref="F19:G19"/>
    <mergeCell ref="F29:G29"/>
    <mergeCell ref="J24:L24"/>
    <mergeCell ref="F25:G25"/>
    <mergeCell ref="H25:I25"/>
    <mergeCell ref="J25:L25"/>
    <mergeCell ref="F28:G28"/>
    <mergeCell ref="J27:L27"/>
  </mergeCells>
  <printOptions/>
  <pageMargins left="0.699999988079071" right="0.699999988079071" top="0.75" bottom="0.75" header="0.30000001192092896" footer="0.30000001192092896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75" zoomScaleSheetLayoutView="75" zoomScalePageLayoutView="0" workbookViewId="0" topLeftCell="A46">
      <selection activeCell="P13" sqref="P13"/>
    </sheetView>
  </sheetViews>
  <sheetFormatPr defaultColWidth="9.00390625" defaultRowHeight="16.5"/>
  <cols>
    <col min="1" max="1" width="9.00390625" style="2" customWidth="1"/>
    <col min="2" max="2" width="7.375" style="2" customWidth="1"/>
    <col min="3" max="3" width="9.00390625" style="2" customWidth="1"/>
    <col min="4" max="4" width="5.875" style="2" customWidth="1"/>
    <col min="5" max="5" width="23.875" style="2" customWidth="1"/>
    <col min="6" max="6" width="8.625" style="2" customWidth="1"/>
    <col min="7" max="7" width="9.00390625" style="2" hidden="1" customWidth="1"/>
    <col min="8" max="8" width="15.75390625" style="2" bestFit="1" customWidth="1"/>
    <col min="9" max="9" width="14.375" style="2" bestFit="1" customWidth="1"/>
    <col min="10" max="10" width="14.50390625" style="2" bestFit="1" customWidth="1"/>
    <col min="11" max="11" width="19.125" style="2" customWidth="1"/>
    <col min="12" max="16384" width="9.00390625" style="2" customWidth="1"/>
  </cols>
  <sheetData>
    <row r="1" spans="4:10" ht="33">
      <c r="D1" s="103" t="s">
        <v>132</v>
      </c>
      <c r="E1" s="103"/>
      <c r="F1" s="103"/>
      <c r="G1" s="103"/>
      <c r="H1" s="103"/>
      <c r="I1" s="103"/>
      <c r="J1" s="103"/>
    </row>
    <row r="2" spans="1:11" ht="15" thickBot="1">
      <c r="A2" s="3"/>
      <c r="B2" s="104"/>
      <c r="C2" s="104"/>
      <c r="D2" s="104"/>
      <c r="E2" s="104"/>
      <c r="F2" s="104"/>
      <c r="K2" s="4" t="s">
        <v>126</v>
      </c>
    </row>
    <row r="3" spans="1:11" ht="24.75" customHeight="1">
      <c r="A3" s="107" t="s">
        <v>59</v>
      </c>
      <c r="B3" s="108"/>
      <c r="C3" s="108"/>
      <c r="D3" s="108"/>
      <c r="E3" s="108"/>
      <c r="F3" s="108" t="s">
        <v>39</v>
      </c>
      <c r="G3" s="108"/>
      <c r="H3" s="108" t="s">
        <v>52</v>
      </c>
      <c r="I3" s="108" t="s">
        <v>63</v>
      </c>
      <c r="J3" s="108" t="s">
        <v>38</v>
      </c>
      <c r="K3" s="109" t="s">
        <v>125</v>
      </c>
    </row>
    <row r="4" spans="1:11" ht="24.75" customHeight="1" thickBot="1">
      <c r="A4" s="111" t="s">
        <v>27</v>
      </c>
      <c r="B4" s="112"/>
      <c r="C4" s="112" t="s">
        <v>28</v>
      </c>
      <c r="D4" s="112"/>
      <c r="E4" s="34" t="s">
        <v>41</v>
      </c>
      <c r="F4" s="112"/>
      <c r="G4" s="112"/>
      <c r="H4" s="112"/>
      <c r="I4" s="112"/>
      <c r="J4" s="112"/>
      <c r="K4" s="149"/>
    </row>
    <row r="5" spans="1:11" ht="24.75" customHeight="1" thickTop="1">
      <c r="A5" s="155" t="s">
        <v>121</v>
      </c>
      <c r="B5" s="154"/>
      <c r="C5" s="154" t="s">
        <v>122</v>
      </c>
      <c r="D5" s="154"/>
      <c r="E5" s="154" t="s">
        <v>123</v>
      </c>
      <c r="F5" s="127" t="s">
        <v>35</v>
      </c>
      <c r="G5" s="127"/>
      <c r="H5" s="53">
        <v>0</v>
      </c>
      <c r="I5" s="53">
        <v>5392000</v>
      </c>
      <c r="J5" s="65">
        <v>0</v>
      </c>
      <c r="K5" s="55">
        <v>5392000</v>
      </c>
    </row>
    <row r="6" spans="1:11" ht="24.75" customHeight="1">
      <c r="A6" s="144"/>
      <c r="B6" s="131"/>
      <c r="C6" s="131"/>
      <c r="D6" s="131"/>
      <c r="E6" s="131"/>
      <c r="F6" s="75" t="s">
        <v>42</v>
      </c>
      <c r="G6" s="75"/>
      <c r="H6" s="9">
        <v>0</v>
      </c>
      <c r="I6" s="9">
        <v>5391600</v>
      </c>
      <c r="J6" s="48">
        <v>0</v>
      </c>
      <c r="K6" s="21">
        <v>5391600</v>
      </c>
    </row>
    <row r="7" spans="1:11" ht="24.75" customHeight="1">
      <c r="A7" s="144"/>
      <c r="B7" s="131"/>
      <c r="C7" s="131"/>
      <c r="D7" s="131"/>
      <c r="E7" s="131"/>
      <c r="F7" s="75" t="s">
        <v>43</v>
      </c>
      <c r="G7" s="75"/>
      <c r="H7" s="9">
        <v>0</v>
      </c>
      <c r="I7" s="9">
        <f>I5-I6</f>
        <v>400</v>
      </c>
      <c r="J7" s="48">
        <v>0</v>
      </c>
      <c r="K7" s="21">
        <f>K5-K6</f>
        <v>400</v>
      </c>
    </row>
    <row r="8" spans="1:11" ht="24.75" customHeight="1">
      <c r="A8" s="130" t="s">
        <v>124</v>
      </c>
      <c r="B8" s="74"/>
      <c r="C8" s="74"/>
      <c r="D8" s="74"/>
      <c r="E8" s="74"/>
      <c r="F8" s="74" t="s">
        <v>35</v>
      </c>
      <c r="G8" s="74"/>
      <c r="H8" s="10">
        <v>0</v>
      </c>
      <c r="I8" s="9">
        <v>5392000</v>
      </c>
      <c r="J8" s="26">
        <v>0</v>
      </c>
      <c r="K8" s="21">
        <v>5392000</v>
      </c>
    </row>
    <row r="9" spans="1:11" ht="24.75" customHeight="1">
      <c r="A9" s="130"/>
      <c r="B9" s="74"/>
      <c r="C9" s="74"/>
      <c r="D9" s="74"/>
      <c r="E9" s="74"/>
      <c r="F9" s="74" t="s">
        <v>42</v>
      </c>
      <c r="G9" s="74"/>
      <c r="H9" s="10">
        <v>0</v>
      </c>
      <c r="I9" s="9">
        <v>5391600</v>
      </c>
      <c r="J9" s="26">
        <v>0</v>
      </c>
      <c r="K9" s="21">
        <v>5391600</v>
      </c>
    </row>
    <row r="10" spans="1:11" ht="24.75" customHeight="1">
      <c r="A10" s="130"/>
      <c r="B10" s="74"/>
      <c r="C10" s="74"/>
      <c r="D10" s="74"/>
      <c r="E10" s="74"/>
      <c r="F10" s="74" t="s">
        <v>43</v>
      </c>
      <c r="G10" s="74"/>
      <c r="H10" s="10">
        <v>0</v>
      </c>
      <c r="I10" s="9">
        <f>I8-I9</f>
        <v>400</v>
      </c>
      <c r="J10" s="26">
        <v>0</v>
      </c>
      <c r="K10" s="21">
        <f>K8-K9</f>
        <v>400</v>
      </c>
    </row>
    <row r="11" spans="1:11" ht="24.75" customHeight="1">
      <c r="A11" s="126" t="s">
        <v>16</v>
      </c>
      <c r="B11" s="127"/>
      <c r="C11" s="127" t="s">
        <v>15</v>
      </c>
      <c r="D11" s="127"/>
      <c r="E11" s="154" t="s">
        <v>4</v>
      </c>
      <c r="F11" s="127" t="s">
        <v>35</v>
      </c>
      <c r="G11" s="127"/>
      <c r="H11" s="53">
        <v>593705000</v>
      </c>
      <c r="I11" s="54">
        <v>0</v>
      </c>
      <c r="J11" s="54">
        <v>0</v>
      </c>
      <c r="K11" s="55">
        <v>593705000</v>
      </c>
    </row>
    <row r="12" spans="1:11" ht="24.75" customHeight="1">
      <c r="A12" s="98"/>
      <c r="B12" s="75"/>
      <c r="C12" s="75"/>
      <c r="D12" s="75"/>
      <c r="E12" s="131"/>
      <c r="F12" s="75" t="s">
        <v>42</v>
      </c>
      <c r="G12" s="75"/>
      <c r="H12" s="9">
        <v>575170610</v>
      </c>
      <c r="I12" s="25">
        <v>0</v>
      </c>
      <c r="J12" s="25">
        <v>0</v>
      </c>
      <c r="K12" s="21">
        <v>575170610</v>
      </c>
    </row>
    <row r="13" spans="1:11" ht="24.75" customHeight="1">
      <c r="A13" s="98"/>
      <c r="B13" s="75"/>
      <c r="C13" s="75"/>
      <c r="D13" s="75"/>
      <c r="E13" s="131"/>
      <c r="F13" s="75" t="s">
        <v>43</v>
      </c>
      <c r="G13" s="75"/>
      <c r="H13" s="9">
        <f>H11-H12</f>
        <v>18534390</v>
      </c>
      <c r="I13" s="25">
        <v>0</v>
      </c>
      <c r="J13" s="25">
        <v>0</v>
      </c>
      <c r="K13" s="21">
        <f>K11-K12</f>
        <v>18534390</v>
      </c>
    </row>
    <row r="14" spans="1:11" ht="24.75" customHeight="1">
      <c r="A14" s="98"/>
      <c r="B14" s="75"/>
      <c r="C14" s="75"/>
      <c r="D14" s="75"/>
      <c r="E14" s="131" t="s">
        <v>1</v>
      </c>
      <c r="F14" s="75" t="s">
        <v>35</v>
      </c>
      <c r="G14" s="75"/>
      <c r="H14" s="9">
        <v>235039000</v>
      </c>
      <c r="I14" s="25">
        <v>0</v>
      </c>
      <c r="J14" s="25">
        <v>0</v>
      </c>
      <c r="K14" s="21">
        <v>235039000</v>
      </c>
    </row>
    <row r="15" spans="1:11" ht="24.75" customHeight="1">
      <c r="A15" s="98"/>
      <c r="B15" s="75"/>
      <c r="C15" s="75"/>
      <c r="D15" s="75"/>
      <c r="E15" s="131"/>
      <c r="F15" s="75" t="s">
        <v>42</v>
      </c>
      <c r="G15" s="75"/>
      <c r="H15" s="9">
        <v>229269520</v>
      </c>
      <c r="I15" s="25">
        <v>0</v>
      </c>
      <c r="J15" s="25">
        <v>0</v>
      </c>
      <c r="K15" s="21">
        <v>229269520</v>
      </c>
    </row>
    <row r="16" spans="1:11" ht="24.75" customHeight="1">
      <c r="A16" s="98"/>
      <c r="B16" s="75"/>
      <c r="C16" s="75"/>
      <c r="D16" s="75"/>
      <c r="E16" s="131"/>
      <c r="F16" s="75" t="s">
        <v>43</v>
      </c>
      <c r="G16" s="75"/>
      <c r="H16" s="9">
        <f>H14-H15</f>
        <v>5769480</v>
      </c>
      <c r="I16" s="25">
        <v>0</v>
      </c>
      <c r="J16" s="25">
        <v>0</v>
      </c>
      <c r="K16" s="21">
        <f>K14-K15</f>
        <v>5769480</v>
      </c>
    </row>
    <row r="17" spans="1:11" ht="24.75" customHeight="1">
      <c r="A17" s="98"/>
      <c r="B17" s="75"/>
      <c r="C17" s="75"/>
      <c r="D17" s="75"/>
      <c r="E17" s="131" t="s">
        <v>0</v>
      </c>
      <c r="F17" s="75" t="s">
        <v>35</v>
      </c>
      <c r="G17" s="75"/>
      <c r="H17" s="9">
        <v>20980000</v>
      </c>
      <c r="I17" s="25">
        <v>0</v>
      </c>
      <c r="J17" s="25">
        <v>0</v>
      </c>
      <c r="K17" s="21">
        <v>20980000</v>
      </c>
    </row>
    <row r="18" spans="1:11" ht="24.75" customHeight="1">
      <c r="A18" s="98"/>
      <c r="B18" s="75"/>
      <c r="C18" s="75"/>
      <c r="D18" s="75"/>
      <c r="E18" s="131"/>
      <c r="F18" s="75" t="s">
        <v>42</v>
      </c>
      <c r="G18" s="75"/>
      <c r="H18" s="9">
        <v>20650000</v>
      </c>
      <c r="I18" s="25">
        <v>0</v>
      </c>
      <c r="J18" s="25">
        <v>0</v>
      </c>
      <c r="K18" s="21">
        <v>20650000</v>
      </c>
    </row>
    <row r="19" spans="1:11" ht="24.75" customHeight="1">
      <c r="A19" s="98"/>
      <c r="B19" s="75"/>
      <c r="C19" s="75"/>
      <c r="D19" s="75"/>
      <c r="E19" s="131"/>
      <c r="F19" s="75" t="s">
        <v>43</v>
      </c>
      <c r="G19" s="75"/>
      <c r="H19" s="9">
        <f>H17-H18</f>
        <v>330000</v>
      </c>
      <c r="I19" s="25">
        <v>0</v>
      </c>
      <c r="J19" s="25">
        <v>0</v>
      </c>
      <c r="K19" s="21">
        <f>K17-K18</f>
        <v>330000</v>
      </c>
    </row>
    <row r="20" spans="1:11" ht="24.75" customHeight="1">
      <c r="A20" s="98"/>
      <c r="B20" s="75"/>
      <c r="C20" s="75"/>
      <c r="D20" s="75"/>
      <c r="E20" s="131" t="s">
        <v>108</v>
      </c>
      <c r="F20" s="75" t="s">
        <v>35</v>
      </c>
      <c r="G20" s="75"/>
      <c r="H20" s="23"/>
      <c r="I20" s="27">
        <v>0</v>
      </c>
      <c r="J20" s="27">
        <v>0</v>
      </c>
      <c r="K20" s="21">
        <v>0</v>
      </c>
    </row>
    <row r="21" spans="1:11" ht="24.75" customHeight="1">
      <c r="A21" s="98"/>
      <c r="B21" s="75"/>
      <c r="C21" s="75"/>
      <c r="D21" s="75"/>
      <c r="E21" s="131"/>
      <c r="F21" s="75" t="s">
        <v>42</v>
      </c>
      <c r="G21" s="75"/>
      <c r="H21" s="23"/>
      <c r="I21" s="27">
        <v>0</v>
      </c>
      <c r="J21" s="27">
        <v>0</v>
      </c>
      <c r="K21" s="21">
        <v>0</v>
      </c>
    </row>
    <row r="22" spans="1:11" ht="24.75" customHeight="1">
      <c r="A22" s="98"/>
      <c r="B22" s="75"/>
      <c r="C22" s="75"/>
      <c r="D22" s="75"/>
      <c r="E22" s="131"/>
      <c r="F22" s="75" t="s">
        <v>43</v>
      </c>
      <c r="G22" s="75"/>
      <c r="H22" s="23"/>
      <c r="I22" s="27">
        <v>0</v>
      </c>
      <c r="J22" s="27">
        <v>0</v>
      </c>
      <c r="K22" s="21">
        <v>0</v>
      </c>
    </row>
    <row r="23" spans="1:11" ht="24.75" customHeight="1">
      <c r="A23" s="130" t="s">
        <v>14</v>
      </c>
      <c r="B23" s="74"/>
      <c r="C23" s="74"/>
      <c r="D23" s="74"/>
      <c r="E23" s="74"/>
      <c r="F23" s="74" t="s">
        <v>35</v>
      </c>
      <c r="G23" s="74"/>
      <c r="H23" s="10">
        <f>H11+H14+H17+H20</f>
        <v>849724000</v>
      </c>
      <c r="I23" s="10">
        <v>0</v>
      </c>
      <c r="J23" s="10">
        <v>0</v>
      </c>
      <c r="K23" s="42">
        <f>K11+K14+K17+K20</f>
        <v>849724000</v>
      </c>
    </row>
    <row r="24" spans="1:11" ht="24.75" customHeight="1">
      <c r="A24" s="130"/>
      <c r="B24" s="74"/>
      <c r="C24" s="74"/>
      <c r="D24" s="74"/>
      <c r="E24" s="74"/>
      <c r="F24" s="74" t="s">
        <v>42</v>
      </c>
      <c r="G24" s="74"/>
      <c r="H24" s="10">
        <f aca="true" t="shared" si="0" ref="H24:K25">H12+H15+H18+H21</f>
        <v>825090130</v>
      </c>
      <c r="I24" s="10">
        <v>0</v>
      </c>
      <c r="J24" s="10">
        <v>0</v>
      </c>
      <c r="K24" s="42">
        <f t="shared" si="0"/>
        <v>825090130</v>
      </c>
    </row>
    <row r="25" spans="1:11" ht="24.75" customHeight="1">
      <c r="A25" s="130"/>
      <c r="B25" s="74"/>
      <c r="C25" s="74"/>
      <c r="D25" s="74"/>
      <c r="E25" s="74"/>
      <c r="F25" s="74" t="s">
        <v>43</v>
      </c>
      <c r="G25" s="74"/>
      <c r="H25" s="10">
        <f t="shared" si="0"/>
        <v>24633870</v>
      </c>
      <c r="I25" s="10">
        <v>0</v>
      </c>
      <c r="J25" s="10">
        <v>0</v>
      </c>
      <c r="K25" s="42">
        <f t="shared" si="0"/>
        <v>24633870</v>
      </c>
    </row>
    <row r="26" spans="1:11" ht="24.75" customHeight="1">
      <c r="A26" s="144" t="s">
        <v>21</v>
      </c>
      <c r="B26" s="131"/>
      <c r="C26" s="131" t="s">
        <v>20</v>
      </c>
      <c r="D26" s="131"/>
      <c r="E26" s="131" t="s">
        <v>19</v>
      </c>
      <c r="F26" s="75" t="s">
        <v>35</v>
      </c>
      <c r="G26" s="75"/>
      <c r="H26" s="9">
        <v>0</v>
      </c>
      <c r="I26" s="25">
        <v>0</v>
      </c>
      <c r="J26" s="25">
        <v>28230000</v>
      </c>
      <c r="K26" s="21">
        <v>28230000</v>
      </c>
    </row>
    <row r="27" spans="1:11" ht="24.75" customHeight="1">
      <c r="A27" s="144"/>
      <c r="B27" s="131"/>
      <c r="C27" s="131"/>
      <c r="D27" s="131"/>
      <c r="E27" s="131"/>
      <c r="F27" s="75" t="s">
        <v>42</v>
      </c>
      <c r="G27" s="75"/>
      <c r="H27" s="9">
        <v>0</v>
      </c>
      <c r="I27" s="25">
        <v>0</v>
      </c>
      <c r="J27" s="25">
        <v>27770655</v>
      </c>
      <c r="K27" s="21">
        <v>27770655</v>
      </c>
    </row>
    <row r="28" spans="1:11" ht="24.75" customHeight="1">
      <c r="A28" s="144"/>
      <c r="B28" s="131"/>
      <c r="C28" s="131"/>
      <c r="D28" s="131"/>
      <c r="E28" s="131"/>
      <c r="F28" s="75" t="s">
        <v>43</v>
      </c>
      <c r="G28" s="75"/>
      <c r="H28" s="9">
        <v>0</v>
      </c>
      <c r="I28" s="25">
        <v>0</v>
      </c>
      <c r="J28" s="25">
        <f>J26-J27</f>
        <v>459345</v>
      </c>
      <c r="K28" s="21">
        <f>K26-K27</f>
        <v>459345</v>
      </c>
    </row>
    <row r="29" spans="1:11" ht="24.75" customHeight="1">
      <c r="A29" s="144"/>
      <c r="B29" s="131"/>
      <c r="C29" s="131"/>
      <c r="D29" s="131"/>
      <c r="E29" s="131" t="s">
        <v>18</v>
      </c>
      <c r="F29" s="75" t="s">
        <v>35</v>
      </c>
      <c r="G29" s="75"/>
      <c r="H29" s="9">
        <v>0</v>
      </c>
      <c r="I29" s="25">
        <v>0</v>
      </c>
      <c r="J29" s="25">
        <v>16950000</v>
      </c>
      <c r="K29" s="21">
        <v>16950000</v>
      </c>
    </row>
    <row r="30" spans="1:11" ht="24.75" customHeight="1">
      <c r="A30" s="144"/>
      <c r="B30" s="131"/>
      <c r="C30" s="131"/>
      <c r="D30" s="131"/>
      <c r="E30" s="131"/>
      <c r="F30" s="75" t="s">
        <v>42</v>
      </c>
      <c r="G30" s="75"/>
      <c r="H30" s="9">
        <v>0</v>
      </c>
      <c r="I30" s="25">
        <v>0</v>
      </c>
      <c r="J30" s="25">
        <v>13945000</v>
      </c>
      <c r="K30" s="21">
        <v>13945000</v>
      </c>
    </row>
    <row r="31" spans="1:11" ht="24.75" customHeight="1">
      <c r="A31" s="144"/>
      <c r="B31" s="131"/>
      <c r="C31" s="131"/>
      <c r="D31" s="131"/>
      <c r="E31" s="131"/>
      <c r="F31" s="75" t="s">
        <v>43</v>
      </c>
      <c r="G31" s="75"/>
      <c r="H31" s="9">
        <v>0</v>
      </c>
      <c r="I31" s="25">
        <v>0</v>
      </c>
      <c r="J31" s="25">
        <f>J29-J30</f>
        <v>3005000</v>
      </c>
      <c r="K31" s="21">
        <f>K29-K30</f>
        <v>3005000</v>
      </c>
    </row>
    <row r="32" spans="1:11" ht="24.75" customHeight="1">
      <c r="A32" s="130" t="s">
        <v>17</v>
      </c>
      <c r="B32" s="74"/>
      <c r="C32" s="74"/>
      <c r="D32" s="74"/>
      <c r="E32" s="74"/>
      <c r="F32" s="74" t="s">
        <v>35</v>
      </c>
      <c r="G32" s="74"/>
      <c r="H32" s="10">
        <v>0</v>
      </c>
      <c r="I32" s="26">
        <v>0</v>
      </c>
      <c r="J32" s="26">
        <f aca="true" t="shared" si="1" ref="J32:K34">J26+J29</f>
        <v>45180000</v>
      </c>
      <c r="K32" s="42">
        <f t="shared" si="1"/>
        <v>45180000</v>
      </c>
    </row>
    <row r="33" spans="1:11" ht="24.75" customHeight="1">
      <c r="A33" s="130"/>
      <c r="B33" s="74"/>
      <c r="C33" s="74"/>
      <c r="D33" s="74"/>
      <c r="E33" s="74"/>
      <c r="F33" s="74" t="s">
        <v>42</v>
      </c>
      <c r="G33" s="74"/>
      <c r="H33" s="10">
        <v>0</v>
      </c>
      <c r="I33" s="26">
        <v>0</v>
      </c>
      <c r="J33" s="26">
        <f t="shared" si="1"/>
        <v>41715655</v>
      </c>
      <c r="K33" s="42">
        <f t="shared" si="1"/>
        <v>41715655</v>
      </c>
    </row>
    <row r="34" spans="1:11" ht="24.75" customHeight="1">
      <c r="A34" s="130"/>
      <c r="B34" s="74"/>
      <c r="C34" s="74"/>
      <c r="D34" s="74"/>
      <c r="E34" s="74"/>
      <c r="F34" s="74" t="s">
        <v>43</v>
      </c>
      <c r="G34" s="74"/>
      <c r="H34" s="10">
        <v>0</v>
      </c>
      <c r="I34" s="26">
        <v>0</v>
      </c>
      <c r="J34" s="26">
        <f t="shared" si="1"/>
        <v>3464345</v>
      </c>
      <c r="K34" s="42">
        <f t="shared" si="1"/>
        <v>3464345</v>
      </c>
    </row>
    <row r="35" spans="1:11" ht="24.75" customHeight="1">
      <c r="A35" s="144" t="s">
        <v>69</v>
      </c>
      <c r="B35" s="131"/>
      <c r="C35" s="131" t="s">
        <v>67</v>
      </c>
      <c r="D35" s="131"/>
      <c r="E35" s="131" t="s">
        <v>102</v>
      </c>
      <c r="F35" s="75" t="s">
        <v>35</v>
      </c>
      <c r="G35" s="75"/>
      <c r="H35" s="9">
        <v>0</v>
      </c>
      <c r="I35" s="25">
        <v>30000000</v>
      </c>
      <c r="J35" s="25">
        <v>0</v>
      </c>
      <c r="K35" s="21">
        <v>30000000</v>
      </c>
    </row>
    <row r="36" spans="1:11" ht="24.75" customHeight="1">
      <c r="A36" s="144"/>
      <c r="B36" s="131"/>
      <c r="C36" s="131"/>
      <c r="D36" s="131"/>
      <c r="E36" s="131"/>
      <c r="F36" s="75" t="s">
        <v>42</v>
      </c>
      <c r="G36" s="75"/>
      <c r="H36" s="9">
        <v>0</v>
      </c>
      <c r="I36" s="25">
        <v>18600000</v>
      </c>
      <c r="J36" s="25">
        <v>0</v>
      </c>
      <c r="K36" s="21">
        <v>18600000</v>
      </c>
    </row>
    <row r="37" spans="1:11" ht="24.75" customHeight="1">
      <c r="A37" s="144"/>
      <c r="B37" s="131"/>
      <c r="C37" s="131"/>
      <c r="D37" s="131"/>
      <c r="E37" s="131"/>
      <c r="F37" s="75" t="s">
        <v>43</v>
      </c>
      <c r="G37" s="75"/>
      <c r="H37" s="9">
        <v>0</v>
      </c>
      <c r="I37" s="25">
        <f>I35-I36</f>
        <v>11400000</v>
      </c>
      <c r="J37" s="25">
        <v>0</v>
      </c>
      <c r="K37" s="21">
        <f>K35-K36</f>
        <v>11400000</v>
      </c>
    </row>
    <row r="38" spans="1:11" ht="24.75" customHeight="1">
      <c r="A38" s="130" t="s">
        <v>68</v>
      </c>
      <c r="B38" s="74"/>
      <c r="C38" s="74"/>
      <c r="D38" s="74"/>
      <c r="E38" s="74"/>
      <c r="F38" s="74" t="s">
        <v>35</v>
      </c>
      <c r="G38" s="74"/>
      <c r="H38" s="10">
        <v>0</v>
      </c>
      <c r="I38" s="25">
        <v>30000000</v>
      </c>
      <c r="J38" s="25">
        <v>0</v>
      </c>
      <c r="K38" s="21">
        <v>30000000</v>
      </c>
    </row>
    <row r="39" spans="1:11" ht="24.75" customHeight="1">
      <c r="A39" s="130"/>
      <c r="B39" s="74"/>
      <c r="C39" s="74"/>
      <c r="D39" s="74"/>
      <c r="E39" s="74"/>
      <c r="F39" s="74" t="s">
        <v>42</v>
      </c>
      <c r="G39" s="74"/>
      <c r="H39" s="10">
        <v>0</v>
      </c>
      <c r="I39" s="25">
        <v>18600000</v>
      </c>
      <c r="J39" s="25">
        <v>0</v>
      </c>
      <c r="K39" s="21">
        <v>18600000</v>
      </c>
    </row>
    <row r="40" spans="1:11" ht="24.75" customHeight="1">
      <c r="A40" s="130"/>
      <c r="B40" s="74"/>
      <c r="C40" s="74"/>
      <c r="D40" s="74"/>
      <c r="E40" s="74"/>
      <c r="F40" s="74" t="s">
        <v>43</v>
      </c>
      <c r="G40" s="74"/>
      <c r="H40" s="10">
        <v>0</v>
      </c>
      <c r="I40" s="25">
        <f>I38-I39</f>
        <v>11400000</v>
      </c>
      <c r="J40" s="25">
        <v>0</v>
      </c>
      <c r="K40" s="21">
        <f>K38-K39</f>
        <v>11400000</v>
      </c>
    </row>
    <row r="41" spans="1:11" ht="24.75" customHeight="1">
      <c r="A41" s="144" t="s">
        <v>70</v>
      </c>
      <c r="B41" s="131"/>
      <c r="C41" s="131" t="s">
        <v>71</v>
      </c>
      <c r="D41" s="131"/>
      <c r="E41" s="131" t="s">
        <v>117</v>
      </c>
      <c r="F41" s="75" t="s">
        <v>35</v>
      </c>
      <c r="G41" s="75"/>
      <c r="H41" s="9">
        <v>0</v>
      </c>
      <c r="I41" s="44">
        <v>900000</v>
      </c>
      <c r="J41" s="44">
        <v>17943000</v>
      </c>
      <c r="K41" s="21">
        <v>18843000</v>
      </c>
    </row>
    <row r="42" spans="1:11" ht="24.75" customHeight="1">
      <c r="A42" s="144"/>
      <c r="B42" s="131"/>
      <c r="C42" s="131"/>
      <c r="D42" s="131"/>
      <c r="E42" s="131"/>
      <c r="F42" s="75" t="s">
        <v>42</v>
      </c>
      <c r="G42" s="75"/>
      <c r="H42" s="9">
        <v>0</v>
      </c>
      <c r="I42" s="25">
        <v>843208</v>
      </c>
      <c r="J42" s="25">
        <v>17076676</v>
      </c>
      <c r="K42" s="21">
        <v>17919884</v>
      </c>
    </row>
    <row r="43" spans="1:11" ht="24.75" customHeight="1">
      <c r="A43" s="144"/>
      <c r="B43" s="131"/>
      <c r="C43" s="131"/>
      <c r="D43" s="131"/>
      <c r="E43" s="131"/>
      <c r="F43" s="75" t="s">
        <v>43</v>
      </c>
      <c r="G43" s="75"/>
      <c r="H43" s="9">
        <v>0</v>
      </c>
      <c r="I43" s="25">
        <f>I41-I42</f>
        <v>56792</v>
      </c>
      <c r="J43" s="25">
        <f>J41-J42</f>
        <v>866324</v>
      </c>
      <c r="K43" s="21">
        <f>K41-K42</f>
        <v>923116</v>
      </c>
    </row>
    <row r="44" spans="1:11" ht="24.75" customHeight="1">
      <c r="A44" s="130" t="s">
        <v>56</v>
      </c>
      <c r="B44" s="74"/>
      <c r="C44" s="74"/>
      <c r="D44" s="74"/>
      <c r="E44" s="74"/>
      <c r="F44" s="74" t="s">
        <v>35</v>
      </c>
      <c r="G44" s="74"/>
      <c r="H44" s="9">
        <v>0</v>
      </c>
      <c r="I44" s="44">
        <v>900000</v>
      </c>
      <c r="J44" s="44">
        <v>17943000</v>
      </c>
      <c r="K44" s="21">
        <v>18843000</v>
      </c>
    </row>
    <row r="45" spans="1:11" ht="24.75" customHeight="1">
      <c r="A45" s="130"/>
      <c r="B45" s="74"/>
      <c r="C45" s="74"/>
      <c r="D45" s="74"/>
      <c r="E45" s="74"/>
      <c r="F45" s="74" t="s">
        <v>42</v>
      </c>
      <c r="G45" s="74"/>
      <c r="H45" s="9">
        <v>0</v>
      </c>
      <c r="I45" s="25">
        <v>843208</v>
      </c>
      <c r="J45" s="25">
        <v>17076676</v>
      </c>
      <c r="K45" s="21">
        <v>17919884</v>
      </c>
    </row>
    <row r="46" spans="1:11" ht="24.75" customHeight="1" thickBot="1">
      <c r="A46" s="160"/>
      <c r="B46" s="161"/>
      <c r="C46" s="161"/>
      <c r="D46" s="161"/>
      <c r="E46" s="161"/>
      <c r="F46" s="161" t="s">
        <v>43</v>
      </c>
      <c r="G46" s="161"/>
      <c r="H46" s="56">
        <v>0</v>
      </c>
      <c r="I46" s="25">
        <f>I44-I45</f>
        <v>56792</v>
      </c>
      <c r="J46" s="25">
        <f>J44-J45</f>
        <v>866324</v>
      </c>
      <c r="K46" s="21">
        <f>K44-K45</f>
        <v>923116</v>
      </c>
    </row>
    <row r="47" spans="1:11" ht="24.75" customHeight="1">
      <c r="A47" s="107" t="s">
        <v>59</v>
      </c>
      <c r="B47" s="108"/>
      <c r="C47" s="108"/>
      <c r="D47" s="108"/>
      <c r="E47" s="108"/>
      <c r="F47" s="108" t="s">
        <v>39</v>
      </c>
      <c r="G47" s="108"/>
      <c r="H47" s="108" t="s">
        <v>52</v>
      </c>
      <c r="I47" s="108" t="s">
        <v>63</v>
      </c>
      <c r="J47" s="108" t="s">
        <v>38</v>
      </c>
      <c r="K47" s="109" t="s">
        <v>125</v>
      </c>
    </row>
    <row r="48" spans="1:11" ht="24.75" customHeight="1" thickBot="1">
      <c r="A48" s="111" t="s">
        <v>27</v>
      </c>
      <c r="B48" s="112"/>
      <c r="C48" s="112" t="s">
        <v>28</v>
      </c>
      <c r="D48" s="112"/>
      <c r="E48" s="34" t="s">
        <v>41</v>
      </c>
      <c r="F48" s="112"/>
      <c r="G48" s="112"/>
      <c r="H48" s="112"/>
      <c r="I48" s="112"/>
      <c r="J48" s="112"/>
      <c r="K48" s="149"/>
    </row>
    <row r="49" spans="1:11" ht="24.75" customHeight="1" thickTop="1">
      <c r="A49" s="156" t="s">
        <v>74</v>
      </c>
      <c r="B49" s="157"/>
      <c r="C49" s="157" t="s">
        <v>72</v>
      </c>
      <c r="D49" s="157"/>
      <c r="E49" s="157" t="s">
        <v>13</v>
      </c>
      <c r="F49" s="127" t="s">
        <v>35</v>
      </c>
      <c r="G49" s="127"/>
      <c r="H49" s="53">
        <v>0</v>
      </c>
      <c r="I49" s="54">
        <v>500000</v>
      </c>
      <c r="J49" s="54">
        <v>0</v>
      </c>
      <c r="K49" s="55">
        <v>500000</v>
      </c>
    </row>
    <row r="50" spans="1:11" ht="24.75" customHeight="1">
      <c r="A50" s="158"/>
      <c r="B50" s="159"/>
      <c r="C50" s="159"/>
      <c r="D50" s="159"/>
      <c r="E50" s="159"/>
      <c r="F50" s="75" t="s">
        <v>42</v>
      </c>
      <c r="G50" s="75"/>
      <c r="H50" s="9">
        <v>0</v>
      </c>
      <c r="I50" s="25">
        <v>20000</v>
      </c>
      <c r="J50" s="25">
        <v>0</v>
      </c>
      <c r="K50" s="21">
        <v>20000</v>
      </c>
    </row>
    <row r="51" spans="1:11" ht="24.75" customHeight="1">
      <c r="A51" s="158"/>
      <c r="B51" s="159"/>
      <c r="C51" s="159"/>
      <c r="D51" s="159"/>
      <c r="E51" s="159"/>
      <c r="F51" s="75" t="s">
        <v>43</v>
      </c>
      <c r="G51" s="75"/>
      <c r="H51" s="9">
        <v>0</v>
      </c>
      <c r="I51" s="25">
        <f>I49-I50</f>
        <v>480000</v>
      </c>
      <c r="J51" s="25">
        <v>0</v>
      </c>
      <c r="K51" s="21">
        <f>K49-K50</f>
        <v>480000</v>
      </c>
    </row>
    <row r="52" spans="1:11" ht="24.75" customHeight="1">
      <c r="A52" s="158"/>
      <c r="B52" s="159"/>
      <c r="C52" s="159"/>
      <c r="D52" s="159"/>
      <c r="E52" s="159" t="s">
        <v>106</v>
      </c>
      <c r="F52" s="75" t="s">
        <v>35</v>
      </c>
      <c r="G52" s="75"/>
      <c r="H52" s="9">
        <v>50000</v>
      </c>
      <c r="I52" s="25">
        <v>25000</v>
      </c>
      <c r="J52" s="25">
        <v>25000</v>
      </c>
      <c r="K52" s="21">
        <v>100000</v>
      </c>
    </row>
    <row r="53" spans="1:11" ht="24.75" customHeight="1">
      <c r="A53" s="158"/>
      <c r="B53" s="159"/>
      <c r="C53" s="159"/>
      <c r="D53" s="159"/>
      <c r="E53" s="159"/>
      <c r="F53" s="75" t="s">
        <v>42</v>
      </c>
      <c r="G53" s="75"/>
      <c r="H53" s="9">
        <v>31619</v>
      </c>
      <c r="I53" s="25">
        <v>3060</v>
      </c>
      <c r="J53" s="25">
        <v>10113</v>
      </c>
      <c r="K53" s="21">
        <v>44792</v>
      </c>
    </row>
    <row r="54" spans="1:11" ht="24.75" customHeight="1">
      <c r="A54" s="158"/>
      <c r="B54" s="159"/>
      <c r="C54" s="159"/>
      <c r="D54" s="159"/>
      <c r="E54" s="159"/>
      <c r="F54" s="75" t="s">
        <v>43</v>
      </c>
      <c r="G54" s="75"/>
      <c r="H54" s="9">
        <f>H52-H53</f>
        <v>18381</v>
      </c>
      <c r="I54" s="25">
        <f>I52-I53</f>
        <v>21940</v>
      </c>
      <c r="J54" s="25">
        <f>J52-J53</f>
        <v>14887</v>
      </c>
      <c r="K54" s="21">
        <v>55208</v>
      </c>
    </row>
    <row r="55" spans="1:11" ht="24.75" customHeight="1">
      <c r="A55" s="158"/>
      <c r="B55" s="159"/>
      <c r="C55" s="159"/>
      <c r="D55" s="159"/>
      <c r="E55" s="159" t="s">
        <v>12</v>
      </c>
      <c r="F55" s="75" t="s">
        <v>35</v>
      </c>
      <c r="G55" s="75"/>
      <c r="H55" s="9">
        <v>0</v>
      </c>
      <c r="I55" s="25">
        <v>11880000</v>
      </c>
      <c r="J55" s="25">
        <v>0</v>
      </c>
      <c r="K55" s="21">
        <v>11880000</v>
      </c>
    </row>
    <row r="56" spans="1:11" ht="24.75" customHeight="1">
      <c r="A56" s="158"/>
      <c r="B56" s="159"/>
      <c r="C56" s="159"/>
      <c r="D56" s="159"/>
      <c r="E56" s="159"/>
      <c r="F56" s="75" t="s">
        <v>42</v>
      </c>
      <c r="G56" s="75"/>
      <c r="H56" s="9">
        <v>0</v>
      </c>
      <c r="I56" s="25">
        <v>11432500</v>
      </c>
      <c r="J56" s="25">
        <v>0</v>
      </c>
      <c r="K56" s="21">
        <v>11432500</v>
      </c>
    </row>
    <row r="57" spans="1:11" ht="24.75" customHeight="1">
      <c r="A57" s="158"/>
      <c r="B57" s="159"/>
      <c r="C57" s="159"/>
      <c r="D57" s="159"/>
      <c r="E57" s="159"/>
      <c r="F57" s="75" t="s">
        <v>43</v>
      </c>
      <c r="G57" s="75"/>
      <c r="H57" s="9">
        <v>0</v>
      </c>
      <c r="I57" s="25">
        <f>I55-I56</f>
        <v>447500</v>
      </c>
      <c r="J57" s="25">
        <v>0</v>
      </c>
      <c r="K57" s="21">
        <v>447500</v>
      </c>
    </row>
    <row r="58" spans="1:11" ht="24.75" customHeight="1">
      <c r="A58" s="130" t="s">
        <v>66</v>
      </c>
      <c r="B58" s="74"/>
      <c r="C58" s="74"/>
      <c r="D58" s="74"/>
      <c r="E58" s="74"/>
      <c r="F58" s="74" t="s">
        <v>35</v>
      </c>
      <c r="G58" s="74"/>
      <c r="H58" s="10">
        <f>H49+H52+H55</f>
        <v>50000</v>
      </c>
      <c r="I58" s="10">
        <f>I49+I52+I55</f>
        <v>12405000</v>
      </c>
      <c r="J58" s="10">
        <f>J49+J52+J55</f>
        <v>25000</v>
      </c>
      <c r="K58" s="42">
        <f>K49+K52+K55</f>
        <v>12480000</v>
      </c>
    </row>
    <row r="59" spans="1:11" ht="24.75" customHeight="1">
      <c r="A59" s="130"/>
      <c r="B59" s="74"/>
      <c r="C59" s="74"/>
      <c r="D59" s="74"/>
      <c r="E59" s="74"/>
      <c r="F59" s="74" t="s">
        <v>42</v>
      </c>
      <c r="G59" s="74"/>
      <c r="H59" s="10">
        <f aca="true" t="shared" si="2" ref="H59:K60">H50+H53+H56</f>
        <v>31619</v>
      </c>
      <c r="I59" s="10">
        <f t="shared" si="2"/>
        <v>11455560</v>
      </c>
      <c r="J59" s="10">
        <f t="shared" si="2"/>
        <v>10113</v>
      </c>
      <c r="K59" s="42">
        <f t="shared" si="2"/>
        <v>11497292</v>
      </c>
    </row>
    <row r="60" spans="1:11" ht="24.75" customHeight="1" thickBot="1">
      <c r="A60" s="145"/>
      <c r="B60" s="146"/>
      <c r="C60" s="146"/>
      <c r="D60" s="146"/>
      <c r="E60" s="146"/>
      <c r="F60" s="146" t="s">
        <v>43</v>
      </c>
      <c r="G60" s="146"/>
      <c r="H60" s="60">
        <f t="shared" si="2"/>
        <v>18381</v>
      </c>
      <c r="I60" s="60">
        <f t="shared" si="2"/>
        <v>949440</v>
      </c>
      <c r="J60" s="60">
        <f t="shared" si="2"/>
        <v>14887</v>
      </c>
      <c r="K60" s="67">
        <f t="shared" si="2"/>
        <v>982708</v>
      </c>
    </row>
    <row r="61" spans="1:11" ht="24.75" customHeight="1" thickTop="1">
      <c r="A61" s="140" t="s">
        <v>138</v>
      </c>
      <c r="B61" s="141"/>
      <c r="C61" s="141"/>
      <c r="D61" s="141"/>
      <c r="E61" s="141"/>
      <c r="F61" s="141" t="s">
        <v>35</v>
      </c>
      <c r="G61" s="141"/>
      <c r="H61" s="66">
        <f>H8+H23+H32+H38+H44+H58</f>
        <v>849774000</v>
      </c>
      <c r="I61" s="66">
        <f>I8+I23+I32+I38+I44+I58</f>
        <v>48697000</v>
      </c>
      <c r="J61" s="66">
        <f>J8+J23+J32+J38+J44+J58</f>
        <v>63148000</v>
      </c>
      <c r="K61" s="68">
        <f>K8+K23+K32+K38+K44+K58</f>
        <v>961619000</v>
      </c>
    </row>
    <row r="62" spans="1:11" ht="24.75" customHeight="1">
      <c r="A62" s="142"/>
      <c r="B62" s="136"/>
      <c r="C62" s="136"/>
      <c r="D62" s="136"/>
      <c r="E62" s="136"/>
      <c r="F62" s="136" t="s">
        <v>42</v>
      </c>
      <c r="G62" s="136"/>
      <c r="H62" s="39">
        <f aca="true" t="shared" si="3" ref="H62:K63">H9+H24+H33+H39+H45+H59</f>
        <v>825121749</v>
      </c>
      <c r="I62" s="39">
        <f t="shared" si="3"/>
        <v>36290368</v>
      </c>
      <c r="J62" s="39">
        <f t="shared" si="3"/>
        <v>58802444</v>
      </c>
      <c r="K62" s="40">
        <f t="shared" si="3"/>
        <v>920214561</v>
      </c>
    </row>
    <row r="63" spans="1:11" ht="24.75" customHeight="1" thickBot="1">
      <c r="A63" s="143"/>
      <c r="B63" s="132"/>
      <c r="C63" s="132"/>
      <c r="D63" s="132"/>
      <c r="E63" s="132"/>
      <c r="F63" s="132" t="s">
        <v>43</v>
      </c>
      <c r="G63" s="132"/>
      <c r="H63" s="38">
        <f t="shared" si="3"/>
        <v>24652251</v>
      </c>
      <c r="I63" s="38">
        <f t="shared" si="3"/>
        <v>12406632</v>
      </c>
      <c r="J63" s="38">
        <f t="shared" si="3"/>
        <v>4345556</v>
      </c>
      <c r="K63" s="41">
        <f t="shared" si="3"/>
        <v>41404439</v>
      </c>
    </row>
  </sheetData>
  <sheetProtection/>
  <mergeCells count="106">
    <mergeCell ref="H47:H48"/>
    <mergeCell ref="I47:I48"/>
    <mergeCell ref="J47:J48"/>
    <mergeCell ref="K47:K48"/>
    <mergeCell ref="A48:B48"/>
    <mergeCell ref="C48:D48"/>
    <mergeCell ref="F30:G30"/>
    <mergeCell ref="E29:E31"/>
    <mergeCell ref="F29:G29"/>
    <mergeCell ref="E26:E28"/>
    <mergeCell ref="F26:G26"/>
    <mergeCell ref="A32:E34"/>
    <mergeCell ref="F32:G32"/>
    <mergeCell ref="A26:B31"/>
    <mergeCell ref="C26:D31"/>
    <mergeCell ref="F31:G31"/>
    <mergeCell ref="F34:G34"/>
    <mergeCell ref="F33:G33"/>
    <mergeCell ref="F27:G27"/>
    <mergeCell ref="F28:G28"/>
    <mergeCell ref="K3:K4"/>
    <mergeCell ref="A4:B4"/>
    <mergeCell ref="C4:D4"/>
    <mergeCell ref="H3:H4"/>
    <mergeCell ref="I3:I4"/>
    <mergeCell ref="J3:J4"/>
    <mergeCell ref="D1:J1"/>
    <mergeCell ref="B2:F2"/>
    <mergeCell ref="A3:E3"/>
    <mergeCell ref="F3:G4"/>
    <mergeCell ref="F25:G25"/>
    <mergeCell ref="A23:E25"/>
    <mergeCell ref="F23:G23"/>
    <mergeCell ref="F24:G24"/>
    <mergeCell ref="F15:G15"/>
    <mergeCell ref="E14:E16"/>
    <mergeCell ref="F39:G39"/>
    <mergeCell ref="A38:E40"/>
    <mergeCell ref="F38:G38"/>
    <mergeCell ref="F40:G40"/>
    <mergeCell ref="F36:G36"/>
    <mergeCell ref="A35:B37"/>
    <mergeCell ref="C35:D37"/>
    <mergeCell ref="E35:E37"/>
    <mergeCell ref="F35:G35"/>
    <mergeCell ref="F37:G37"/>
    <mergeCell ref="F42:G42"/>
    <mergeCell ref="A41:B43"/>
    <mergeCell ref="C41:D43"/>
    <mergeCell ref="E41:E43"/>
    <mergeCell ref="F41:G41"/>
    <mergeCell ref="F43:G43"/>
    <mergeCell ref="F45:G45"/>
    <mergeCell ref="E52:E54"/>
    <mergeCell ref="F52:G52"/>
    <mergeCell ref="F54:G54"/>
    <mergeCell ref="A44:E46"/>
    <mergeCell ref="F44:G44"/>
    <mergeCell ref="F46:G46"/>
    <mergeCell ref="A47:E47"/>
    <mergeCell ref="F47:G48"/>
    <mergeCell ref="E55:E57"/>
    <mergeCell ref="F53:G53"/>
    <mergeCell ref="F51:G51"/>
    <mergeCell ref="F50:G50"/>
    <mergeCell ref="F55:G55"/>
    <mergeCell ref="F57:G57"/>
    <mergeCell ref="A58:E60"/>
    <mergeCell ref="F58:G58"/>
    <mergeCell ref="F60:G60"/>
    <mergeCell ref="F59:G59"/>
    <mergeCell ref="F56:G56"/>
    <mergeCell ref="F61:G61"/>
    <mergeCell ref="A49:B57"/>
    <mergeCell ref="C49:D57"/>
    <mergeCell ref="E49:E51"/>
    <mergeCell ref="F49:G49"/>
    <mergeCell ref="F63:G63"/>
    <mergeCell ref="F62:G62"/>
    <mergeCell ref="E11:E13"/>
    <mergeCell ref="F11:G11"/>
    <mergeCell ref="F13:G13"/>
    <mergeCell ref="A61:E63"/>
    <mergeCell ref="E17:E19"/>
    <mergeCell ref="F17:G17"/>
    <mergeCell ref="F18:G18"/>
    <mergeCell ref="F19:G19"/>
    <mergeCell ref="F14:G14"/>
    <mergeCell ref="F16:G16"/>
    <mergeCell ref="A11:B22"/>
    <mergeCell ref="C11:D22"/>
    <mergeCell ref="E20:E22"/>
    <mergeCell ref="F20:G20"/>
    <mergeCell ref="F21:G21"/>
    <mergeCell ref="F22:G22"/>
    <mergeCell ref="F12:G12"/>
    <mergeCell ref="A8:E10"/>
    <mergeCell ref="F8:G8"/>
    <mergeCell ref="F9:G9"/>
    <mergeCell ref="F10:G10"/>
    <mergeCell ref="A5:B7"/>
    <mergeCell ref="C5:D7"/>
    <mergeCell ref="E5:E7"/>
    <mergeCell ref="F5:G5"/>
    <mergeCell ref="F6:G6"/>
    <mergeCell ref="F7:G7"/>
  </mergeCells>
  <printOptions horizontalCentered="1"/>
  <pageMargins left="0.25" right="0.25" top="0.75" bottom="0.75" header="0.3" footer="0.3"/>
  <pageSetup horizontalDpi="600" verticalDpi="600" orientation="portrait" paperSize="9" scale="63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="75" zoomScaleSheetLayoutView="75" zoomScalePageLayoutView="0" workbookViewId="0" topLeftCell="A1">
      <selection activeCell="R4" sqref="R4"/>
    </sheetView>
  </sheetViews>
  <sheetFormatPr defaultColWidth="9.00390625" defaultRowHeight="16.5"/>
  <cols>
    <col min="1" max="1" width="9.00390625" style="2" customWidth="1"/>
    <col min="2" max="2" width="5.50390625" style="2" customWidth="1"/>
    <col min="3" max="3" width="9.00390625" style="2" customWidth="1"/>
    <col min="4" max="4" width="7.625" style="2" customWidth="1"/>
    <col min="5" max="5" width="25.25390625" style="2" customWidth="1"/>
    <col min="6" max="6" width="9.00390625" style="2" customWidth="1"/>
    <col min="7" max="7" width="1.12109375" style="2" customWidth="1"/>
    <col min="8" max="8" width="15.75390625" style="2" bestFit="1" customWidth="1"/>
    <col min="9" max="9" width="13.375" style="2" customWidth="1"/>
    <col min="10" max="10" width="13.25390625" style="2" bestFit="1" customWidth="1"/>
    <col min="11" max="11" width="16.25390625" style="2" customWidth="1"/>
    <col min="12" max="12" width="3.00390625" style="2" customWidth="1"/>
    <col min="13" max="16384" width="9.00390625" style="2" customWidth="1"/>
  </cols>
  <sheetData>
    <row r="1" spans="1:11" ht="33">
      <c r="A1" s="103" t="s">
        <v>137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7.25" customHeight="1" thickBot="1">
      <c r="A2" s="3"/>
      <c r="B2" s="104"/>
      <c r="C2" s="104"/>
      <c r="D2" s="104"/>
      <c r="E2" s="104"/>
      <c r="F2" s="104"/>
      <c r="K2" s="20" t="s">
        <v>47</v>
      </c>
    </row>
    <row r="3" spans="1:11" ht="15.75">
      <c r="A3" s="107" t="s">
        <v>44</v>
      </c>
      <c r="B3" s="108"/>
      <c r="C3" s="108"/>
      <c r="D3" s="108"/>
      <c r="E3" s="108"/>
      <c r="F3" s="108" t="s">
        <v>39</v>
      </c>
      <c r="G3" s="108"/>
      <c r="H3" s="108" t="s">
        <v>52</v>
      </c>
      <c r="I3" s="108" t="s">
        <v>53</v>
      </c>
      <c r="J3" s="108" t="s">
        <v>38</v>
      </c>
      <c r="K3" s="109" t="s">
        <v>37</v>
      </c>
    </row>
    <row r="4" spans="1:11" ht="16.5" thickBot="1">
      <c r="A4" s="111" t="s">
        <v>27</v>
      </c>
      <c r="B4" s="112"/>
      <c r="C4" s="112" t="s">
        <v>28</v>
      </c>
      <c r="D4" s="112"/>
      <c r="E4" s="34" t="s">
        <v>41</v>
      </c>
      <c r="F4" s="112"/>
      <c r="G4" s="112"/>
      <c r="H4" s="112"/>
      <c r="I4" s="112"/>
      <c r="J4" s="112"/>
      <c r="K4" s="149"/>
    </row>
    <row r="5" spans="1:11" ht="16.5" customHeight="1" thickTop="1">
      <c r="A5" s="162" t="s">
        <v>73</v>
      </c>
      <c r="B5" s="163"/>
      <c r="C5" s="154" t="s">
        <v>75</v>
      </c>
      <c r="D5" s="154"/>
      <c r="E5" s="154" t="s">
        <v>76</v>
      </c>
      <c r="F5" s="127" t="s">
        <v>35</v>
      </c>
      <c r="G5" s="127"/>
      <c r="H5" s="6">
        <v>389367000</v>
      </c>
      <c r="I5" s="53">
        <v>0</v>
      </c>
      <c r="J5" s="53">
        <v>0</v>
      </c>
      <c r="K5" s="32">
        <f>SUM(H5:J5)</f>
        <v>389367000</v>
      </c>
    </row>
    <row r="6" spans="1:11" ht="16.5" customHeight="1">
      <c r="A6" s="164"/>
      <c r="B6" s="165"/>
      <c r="C6" s="131"/>
      <c r="D6" s="131"/>
      <c r="E6" s="131"/>
      <c r="F6" s="75" t="s">
        <v>42</v>
      </c>
      <c r="G6" s="75"/>
      <c r="H6" s="8">
        <v>389366960</v>
      </c>
      <c r="I6" s="9">
        <v>0</v>
      </c>
      <c r="J6" s="9">
        <v>0</v>
      </c>
      <c r="K6" s="17">
        <f aca="true" t="shared" si="0" ref="K6:K52">SUM(H6:J6)</f>
        <v>389366960</v>
      </c>
    </row>
    <row r="7" spans="1:11" ht="16.5" customHeight="1">
      <c r="A7" s="164"/>
      <c r="B7" s="165"/>
      <c r="C7" s="131"/>
      <c r="D7" s="131"/>
      <c r="E7" s="131"/>
      <c r="F7" s="75" t="s">
        <v>43</v>
      </c>
      <c r="G7" s="75"/>
      <c r="H7" s="9">
        <f>H5-H6</f>
        <v>40</v>
      </c>
      <c r="I7" s="9">
        <v>0</v>
      </c>
      <c r="J7" s="9">
        <v>0</v>
      </c>
      <c r="K7" s="17">
        <f t="shared" si="0"/>
        <v>40</v>
      </c>
    </row>
    <row r="8" spans="1:11" ht="16.5" customHeight="1">
      <c r="A8" s="164"/>
      <c r="B8" s="165"/>
      <c r="C8" s="131"/>
      <c r="D8" s="131"/>
      <c r="E8" s="131" t="s">
        <v>79</v>
      </c>
      <c r="F8" s="75" t="s">
        <v>35</v>
      </c>
      <c r="G8" s="75"/>
      <c r="H8" s="8">
        <v>144168000</v>
      </c>
      <c r="I8" s="9">
        <v>0</v>
      </c>
      <c r="J8" s="9">
        <v>0</v>
      </c>
      <c r="K8" s="17">
        <f t="shared" si="0"/>
        <v>144168000</v>
      </c>
    </row>
    <row r="9" spans="1:11" ht="16.5" customHeight="1">
      <c r="A9" s="164"/>
      <c r="B9" s="165"/>
      <c r="C9" s="131"/>
      <c r="D9" s="131"/>
      <c r="E9" s="131"/>
      <c r="F9" s="75" t="s">
        <v>42</v>
      </c>
      <c r="G9" s="75"/>
      <c r="H9" s="8">
        <v>143507920</v>
      </c>
      <c r="I9" s="9">
        <v>0</v>
      </c>
      <c r="J9" s="9">
        <v>0</v>
      </c>
      <c r="K9" s="17">
        <f t="shared" si="0"/>
        <v>143507920</v>
      </c>
    </row>
    <row r="10" spans="1:11" ht="16.5" customHeight="1">
      <c r="A10" s="164"/>
      <c r="B10" s="165"/>
      <c r="C10" s="131"/>
      <c r="D10" s="131"/>
      <c r="E10" s="131"/>
      <c r="F10" s="75" t="s">
        <v>43</v>
      </c>
      <c r="G10" s="75"/>
      <c r="H10" s="8">
        <f>H8-H9</f>
        <v>660080</v>
      </c>
      <c r="I10" s="9">
        <v>0</v>
      </c>
      <c r="J10" s="9">
        <v>0</v>
      </c>
      <c r="K10" s="17">
        <f t="shared" si="0"/>
        <v>660080</v>
      </c>
    </row>
    <row r="11" spans="1:11" ht="16.5" customHeight="1">
      <c r="A11" s="164"/>
      <c r="B11" s="165"/>
      <c r="C11" s="131"/>
      <c r="D11" s="131"/>
      <c r="E11" s="131" t="s">
        <v>107</v>
      </c>
      <c r="F11" s="75" t="s">
        <v>35</v>
      </c>
      <c r="G11" s="75"/>
      <c r="H11" s="8">
        <v>45352000</v>
      </c>
      <c r="I11" s="9">
        <v>0</v>
      </c>
      <c r="J11" s="9">
        <v>0</v>
      </c>
      <c r="K11" s="17">
        <f t="shared" si="0"/>
        <v>45352000</v>
      </c>
    </row>
    <row r="12" spans="1:11" ht="16.5" customHeight="1">
      <c r="A12" s="164"/>
      <c r="B12" s="165"/>
      <c r="C12" s="131"/>
      <c r="D12" s="131"/>
      <c r="E12" s="131"/>
      <c r="F12" s="75" t="s">
        <v>42</v>
      </c>
      <c r="G12" s="75"/>
      <c r="H12" s="8">
        <v>41701180</v>
      </c>
      <c r="I12" s="9">
        <v>0</v>
      </c>
      <c r="J12" s="9">
        <v>0</v>
      </c>
      <c r="K12" s="17">
        <f t="shared" si="0"/>
        <v>41701180</v>
      </c>
    </row>
    <row r="13" spans="1:11" ht="16.5" customHeight="1">
      <c r="A13" s="164"/>
      <c r="B13" s="165"/>
      <c r="C13" s="131"/>
      <c r="D13" s="131"/>
      <c r="E13" s="131"/>
      <c r="F13" s="75" t="s">
        <v>43</v>
      </c>
      <c r="G13" s="75"/>
      <c r="H13" s="8">
        <f>H11-H12</f>
        <v>3650820</v>
      </c>
      <c r="I13" s="9">
        <v>0</v>
      </c>
      <c r="J13" s="9">
        <v>0</v>
      </c>
      <c r="K13" s="17">
        <f t="shared" si="0"/>
        <v>3650820</v>
      </c>
    </row>
    <row r="14" spans="1:11" ht="16.5" customHeight="1">
      <c r="A14" s="164"/>
      <c r="B14" s="165"/>
      <c r="C14" s="131"/>
      <c r="D14" s="131"/>
      <c r="E14" s="131" t="s">
        <v>105</v>
      </c>
      <c r="F14" s="75" t="s">
        <v>35</v>
      </c>
      <c r="G14" s="75"/>
      <c r="H14" s="8">
        <v>61198000</v>
      </c>
      <c r="I14" s="9">
        <v>0</v>
      </c>
      <c r="J14" s="9">
        <v>0</v>
      </c>
      <c r="K14" s="17">
        <f t="shared" si="0"/>
        <v>61198000</v>
      </c>
    </row>
    <row r="15" spans="1:11" ht="16.5" customHeight="1">
      <c r="A15" s="164"/>
      <c r="B15" s="165"/>
      <c r="C15" s="131"/>
      <c r="D15" s="131"/>
      <c r="E15" s="131"/>
      <c r="F15" s="75" t="s">
        <v>42</v>
      </c>
      <c r="G15" s="75"/>
      <c r="H15" s="8">
        <v>51051250</v>
      </c>
      <c r="I15" s="9">
        <v>0</v>
      </c>
      <c r="J15" s="9">
        <v>0</v>
      </c>
      <c r="K15" s="17">
        <f t="shared" si="0"/>
        <v>51051250</v>
      </c>
    </row>
    <row r="16" spans="1:11" ht="16.5" customHeight="1">
      <c r="A16" s="164"/>
      <c r="B16" s="165"/>
      <c r="C16" s="131"/>
      <c r="D16" s="131"/>
      <c r="E16" s="131"/>
      <c r="F16" s="75" t="s">
        <v>43</v>
      </c>
      <c r="G16" s="75"/>
      <c r="H16" s="9">
        <f>H14-H15</f>
        <v>10146750</v>
      </c>
      <c r="I16" s="9">
        <v>0</v>
      </c>
      <c r="J16" s="9">
        <v>0</v>
      </c>
      <c r="K16" s="17">
        <f t="shared" si="0"/>
        <v>10146750</v>
      </c>
    </row>
    <row r="17" spans="1:11" ht="16.5" customHeight="1">
      <c r="A17" s="164"/>
      <c r="B17" s="165"/>
      <c r="C17" s="131"/>
      <c r="D17" s="131"/>
      <c r="E17" s="131" t="s">
        <v>11</v>
      </c>
      <c r="F17" s="75" t="s">
        <v>35</v>
      </c>
      <c r="G17" s="75"/>
      <c r="H17" s="9">
        <v>0</v>
      </c>
      <c r="I17" s="9">
        <v>0</v>
      </c>
      <c r="J17" s="8">
        <v>2420000</v>
      </c>
      <c r="K17" s="17">
        <f t="shared" si="0"/>
        <v>2420000</v>
      </c>
    </row>
    <row r="18" spans="1:11" ht="16.5" customHeight="1">
      <c r="A18" s="164"/>
      <c r="B18" s="165"/>
      <c r="C18" s="131"/>
      <c r="D18" s="131"/>
      <c r="E18" s="131"/>
      <c r="F18" s="75" t="s">
        <v>42</v>
      </c>
      <c r="G18" s="75"/>
      <c r="H18" s="9">
        <v>0</v>
      </c>
      <c r="I18" s="9">
        <v>0</v>
      </c>
      <c r="J18" s="9">
        <v>640380</v>
      </c>
      <c r="K18" s="17">
        <f t="shared" si="0"/>
        <v>640380</v>
      </c>
    </row>
    <row r="19" spans="1:11" ht="16.5" customHeight="1">
      <c r="A19" s="164"/>
      <c r="B19" s="165"/>
      <c r="C19" s="131"/>
      <c r="D19" s="131"/>
      <c r="E19" s="131"/>
      <c r="F19" s="75" t="s">
        <v>43</v>
      </c>
      <c r="G19" s="75"/>
      <c r="H19" s="9">
        <v>0</v>
      </c>
      <c r="I19" s="9">
        <v>0</v>
      </c>
      <c r="J19" s="8">
        <f>J17-J18</f>
        <v>1779620</v>
      </c>
      <c r="K19" s="17">
        <f t="shared" si="0"/>
        <v>1779620</v>
      </c>
    </row>
    <row r="20" spans="1:11" ht="16.5" customHeight="1">
      <c r="A20" s="164"/>
      <c r="B20" s="165"/>
      <c r="C20" s="75" t="s">
        <v>45</v>
      </c>
      <c r="D20" s="75"/>
      <c r="E20" s="75"/>
      <c r="F20" s="75" t="s">
        <v>35</v>
      </c>
      <c r="G20" s="75"/>
      <c r="H20" s="8">
        <f>H5+H8+H11+H14+H17</f>
        <v>640085000</v>
      </c>
      <c r="I20" s="9">
        <f>I5+I8+I11+I14+I17</f>
        <v>0</v>
      </c>
      <c r="J20" s="8">
        <f>J5+J8+J11+J14+J17</f>
        <v>2420000</v>
      </c>
      <c r="K20" s="17">
        <f t="shared" si="0"/>
        <v>642505000</v>
      </c>
    </row>
    <row r="21" spans="1:11" ht="16.5" customHeight="1">
      <c r="A21" s="164"/>
      <c r="B21" s="165"/>
      <c r="C21" s="75"/>
      <c r="D21" s="75"/>
      <c r="E21" s="75"/>
      <c r="F21" s="75" t="s">
        <v>42</v>
      </c>
      <c r="G21" s="75"/>
      <c r="H21" s="8">
        <f aca="true" t="shared" si="1" ref="H21:J22">H6+H9+H12+H15+H18</f>
        <v>625627310</v>
      </c>
      <c r="I21" s="9">
        <f t="shared" si="1"/>
        <v>0</v>
      </c>
      <c r="J21" s="8">
        <f t="shared" si="1"/>
        <v>640380</v>
      </c>
      <c r="K21" s="17">
        <f t="shared" si="0"/>
        <v>626267690</v>
      </c>
    </row>
    <row r="22" spans="1:11" ht="16.5" customHeight="1">
      <c r="A22" s="164"/>
      <c r="B22" s="165"/>
      <c r="C22" s="75"/>
      <c r="D22" s="75"/>
      <c r="E22" s="75"/>
      <c r="F22" s="75" t="s">
        <v>43</v>
      </c>
      <c r="G22" s="75"/>
      <c r="H22" s="8">
        <f t="shared" si="1"/>
        <v>14457690</v>
      </c>
      <c r="I22" s="9">
        <f t="shared" si="1"/>
        <v>0</v>
      </c>
      <c r="J22" s="8">
        <f t="shared" si="1"/>
        <v>1779620</v>
      </c>
      <c r="K22" s="17">
        <f t="shared" si="0"/>
        <v>16237310</v>
      </c>
    </row>
    <row r="23" spans="1:11" ht="16.5" customHeight="1">
      <c r="A23" s="164"/>
      <c r="B23" s="165"/>
      <c r="C23" s="131" t="s">
        <v>2</v>
      </c>
      <c r="D23" s="131"/>
      <c r="E23" s="131" t="s">
        <v>77</v>
      </c>
      <c r="F23" s="75" t="s">
        <v>35</v>
      </c>
      <c r="G23" s="75"/>
      <c r="H23" s="9">
        <v>0</v>
      </c>
      <c r="I23" s="9">
        <v>0</v>
      </c>
      <c r="J23" s="8">
        <v>800000</v>
      </c>
      <c r="K23" s="17">
        <f t="shared" si="0"/>
        <v>800000</v>
      </c>
    </row>
    <row r="24" spans="1:11" ht="16.5" customHeight="1">
      <c r="A24" s="164"/>
      <c r="B24" s="165"/>
      <c r="C24" s="131"/>
      <c r="D24" s="131"/>
      <c r="E24" s="131"/>
      <c r="F24" s="75" t="s">
        <v>42</v>
      </c>
      <c r="G24" s="75"/>
      <c r="H24" s="9">
        <v>0</v>
      </c>
      <c r="I24" s="9">
        <v>0</v>
      </c>
      <c r="J24" s="9">
        <v>0</v>
      </c>
      <c r="K24" s="21">
        <f t="shared" si="0"/>
        <v>0</v>
      </c>
    </row>
    <row r="25" spans="1:11" ht="16.5" customHeight="1">
      <c r="A25" s="164"/>
      <c r="B25" s="165"/>
      <c r="C25" s="131"/>
      <c r="D25" s="131"/>
      <c r="E25" s="131"/>
      <c r="F25" s="75" t="s">
        <v>43</v>
      </c>
      <c r="G25" s="75"/>
      <c r="H25" s="9">
        <v>0</v>
      </c>
      <c r="I25" s="9">
        <v>0</v>
      </c>
      <c r="J25" s="8">
        <f>J23-J24</f>
        <v>800000</v>
      </c>
      <c r="K25" s="17">
        <f t="shared" si="0"/>
        <v>800000</v>
      </c>
    </row>
    <row r="26" spans="1:11" ht="16.5" customHeight="1">
      <c r="A26" s="164"/>
      <c r="B26" s="165"/>
      <c r="C26" s="75" t="s">
        <v>45</v>
      </c>
      <c r="D26" s="75"/>
      <c r="E26" s="75"/>
      <c r="F26" s="75" t="s">
        <v>35</v>
      </c>
      <c r="G26" s="75"/>
      <c r="H26" s="9">
        <f>H23</f>
        <v>0</v>
      </c>
      <c r="I26" s="9">
        <f>I23</f>
        <v>0</v>
      </c>
      <c r="J26" s="8">
        <f>J23</f>
        <v>800000</v>
      </c>
      <c r="K26" s="17">
        <f>K23</f>
        <v>800000</v>
      </c>
    </row>
    <row r="27" spans="1:11" ht="16.5" customHeight="1">
      <c r="A27" s="164"/>
      <c r="B27" s="165"/>
      <c r="C27" s="75"/>
      <c r="D27" s="75"/>
      <c r="E27" s="75"/>
      <c r="F27" s="75" t="s">
        <v>42</v>
      </c>
      <c r="G27" s="75"/>
      <c r="H27" s="9">
        <f aca="true" t="shared" si="2" ref="H27:K28">H24</f>
        <v>0</v>
      </c>
      <c r="I27" s="9">
        <f t="shared" si="2"/>
        <v>0</v>
      </c>
      <c r="J27" s="9">
        <f t="shared" si="2"/>
        <v>0</v>
      </c>
      <c r="K27" s="21">
        <f t="shared" si="2"/>
        <v>0</v>
      </c>
    </row>
    <row r="28" spans="1:11" ht="16.5" customHeight="1">
      <c r="A28" s="164"/>
      <c r="B28" s="165"/>
      <c r="C28" s="75"/>
      <c r="D28" s="75"/>
      <c r="E28" s="75"/>
      <c r="F28" s="75" t="s">
        <v>43</v>
      </c>
      <c r="G28" s="75"/>
      <c r="H28" s="9">
        <f t="shared" si="2"/>
        <v>0</v>
      </c>
      <c r="I28" s="9">
        <f t="shared" si="2"/>
        <v>0</v>
      </c>
      <c r="J28" s="8">
        <f t="shared" si="2"/>
        <v>800000</v>
      </c>
      <c r="K28" s="17">
        <f t="shared" si="2"/>
        <v>800000</v>
      </c>
    </row>
    <row r="29" spans="1:11" ht="16.5" customHeight="1">
      <c r="A29" s="164"/>
      <c r="B29" s="165"/>
      <c r="C29" s="131" t="s">
        <v>80</v>
      </c>
      <c r="D29" s="131"/>
      <c r="E29" s="131" t="s">
        <v>78</v>
      </c>
      <c r="F29" s="75" t="s">
        <v>35</v>
      </c>
      <c r="G29" s="75"/>
      <c r="H29" s="9">
        <v>0</v>
      </c>
      <c r="I29" s="9">
        <v>0</v>
      </c>
      <c r="J29" s="8">
        <v>600000</v>
      </c>
      <c r="K29" s="17">
        <f t="shared" si="0"/>
        <v>600000</v>
      </c>
    </row>
    <row r="30" spans="1:11" ht="16.5" customHeight="1">
      <c r="A30" s="164"/>
      <c r="B30" s="165"/>
      <c r="C30" s="131"/>
      <c r="D30" s="131"/>
      <c r="E30" s="131"/>
      <c r="F30" s="75" t="s">
        <v>42</v>
      </c>
      <c r="G30" s="75"/>
      <c r="H30" s="9">
        <v>0</v>
      </c>
      <c r="I30" s="9">
        <v>0</v>
      </c>
      <c r="J30" s="8">
        <v>10500</v>
      </c>
      <c r="K30" s="17">
        <f t="shared" si="0"/>
        <v>10500</v>
      </c>
    </row>
    <row r="31" spans="1:11" ht="16.5" customHeight="1">
      <c r="A31" s="164"/>
      <c r="B31" s="165"/>
      <c r="C31" s="131"/>
      <c r="D31" s="131"/>
      <c r="E31" s="131"/>
      <c r="F31" s="75" t="s">
        <v>43</v>
      </c>
      <c r="G31" s="75"/>
      <c r="H31" s="9">
        <v>0</v>
      </c>
      <c r="I31" s="9">
        <v>0</v>
      </c>
      <c r="J31" s="8">
        <f>J29-J30</f>
        <v>589500</v>
      </c>
      <c r="K31" s="17">
        <f t="shared" si="0"/>
        <v>589500</v>
      </c>
    </row>
    <row r="32" spans="1:11" ht="16.5" customHeight="1">
      <c r="A32" s="164"/>
      <c r="B32" s="165"/>
      <c r="C32" s="131"/>
      <c r="D32" s="131"/>
      <c r="E32" s="131" t="s">
        <v>103</v>
      </c>
      <c r="F32" s="75" t="s">
        <v>35</v>
      </c>
      <c r="G32" s="75"/>
      <c r="H32" s="8">
        <v>4000000</v>
      </c>
      <c r="I32" s="8">
        <v>7000000</v>
      </c>
      <c r="J32" s="8">
        <v>12000000</v>
      </c>
      <c r="K32" s="17">
        <f t="shared" si="0"/>
        <v>23000000</v>
      </c>
    </row>
    <row r="33" spans="1:11" ht="16.5" customHeight="1">
      <c r="A33" s="164"/>
      <c r="B33" s="165"/>
      <c r="C33" s="131"/>
      <c r="D33" s="131"/>
      <c r="E33" s="131"/>
      <c r="F33" s="75" t="s">
        <v>42</v>
      </c>
      <c r="G33" s="75"/>
      <c r="H33" s="8">
        <v>3668020</v>
      </c>
      <c r="I33" s="8">
        <v>6204840</v>
      </c>
      <c r="J33" s="8">
        <v>11200270</v>
      </c>
      <c r="K33" s="17">
        <f t="shared" si="0"/>
        <v>21073130</v>
      </c>
    </row>
    <row r="34" spans="1:11" ht="16.5" customHeight="1">
      <c r="A34" s="164"/>
      <c r="B34" s="165"/>
      <c r="C34" s="131"/>
      <c r="D34" s="131"/>
      <c r="E34" s="131"/>
      <c r="F34" s="75" t="s">
        <v>43</v>
      </c>
      <c r="G34" s="75"/>
      <c r="H34" s="9">
        <f>H32-H33</f>
        <v>331980</v>
      </c>
      <c r="I34" s="8">
        <f>I32-I33</f>
        <v>795160</v>
      </c>
      <c r="J34" s="8">
        <f>J32-J33</f>
        <v>799730</v>
      </c>
      <c r="K34" s="17">
        <f t="shared" si="0"/>
        <v>1926870</v>
      </c>
    </row>
    <row r="35" spans="1:11" ht="16.5" customHeight="1">
      <c r="A35" s="164"/>
      <c r="B35" s="165"/>
      <c r="C35" s="131"/>
      <c r="D35" s="131"/>
      <c r="E35" s="131" t="s">
        <v>10</v>
      </c>
      <c r="F35" s="75" t="s">
        <v>35</v>
      </c>
      <c r="G35" s="75"/>
      <c r="H35" s="8">
        <v>25000000</v>
      </c>
      <c r="I35" s="8">
        <v>2500000</v>
      </c>
      <c r="J35" s="8">
        <v>2500000</v>
      </c>
      <c r="K35" s="17">
        <f t="shared" si="0"/>
        <v>30000000</v>
      </c>
    </row>
    <row r="36" spans="1:11" ht="16.5" customHeight="1">
      <c r="A36" s="164"/>
      <c r="B36" s="165"/>
      <c r="C36" s="131"/>
      <c r="D36" s="131"/>
      <c r="E36" s="131"/>
      <c r="F36" s="75" t="s">
        <v>42</v>
      </c>
      <c r="G36" s="75"/>
      <c r="H36" s="8">
        <v>24896600</v>
      </c>
      <c r="I36" s="8">
        <v>1959350</v>
      </c>
      <c r="J36" s="9">
        <v>0</v>
      </c>
      <c r="K36" s="17">
        <f t="shared" si="0"/>
        <v>26855950</v>
      </c>
    </row>
    <row r="37" spans="1:11" ht="16.5" customHeight="1">
      <c r="A37" s="164"/>
      <c r="B37" s="165"/>
      <c r="C37" s="131"/>
      <c r="D37" s="131"/>
      <c r="E37" s="131"/>
      <c r="F37" s="75" t="s">
        <v>43</v>
      </c>
      <c r="G37" s="75"/>
      <c r="H37" s="9">
        <f>H35-H36</f>
        <v>103400</v>
      </c>
      <c r="I37" s="8">
        <f>I35-I36</f>
        <v>540650</v>
      </c>
      <c r="J37" s="8">
        <f>J35-J36</f>
        <v>2500000</v>
      </c>
      <c r="K37" s="17">
        <f t="shared" si="0"/>
        <v>3144050</v>
      </c>
    </row>
    <row r="38" spans="1:11" ht="16.5" customHeight="1">
      <c r="A38" s="164"/>
      <c r="B38" s="165"/>
      <c r="C38" s="131"/>
      <c r="D38" s="131"/>
      <c r="E38" s="131" t="s">
        <v>9</v>
      </c>
      <c r="F38" s="75" t="s">
        <v>35</v>
      </c>
      <c r="G38" s="75"/>
      <c r="H38" s="8">
        <v>3000000</v>
      </c>
      <c r="I38" s="8">
        <v>1500000</v>
      </c>
      <c r="J38" s="8">
        <v>1500000</v>
      </c>
      <c r="K38" s="17">
        <f t="shared" si="0"/>
        <v>6000000</v>
      </c>
    </row>
    <row r="39" spans="1:11" ht="16.5" customHeight="1">
      <c r="A39" s="164"/>
      <c r="B39" s="165"/>
      <c r="C39" s="131"/>
      <c r="D39" s="131"/>
      <c r="E39" s="131"/>
      <c r="F39" s="75" t="s">
        <v>42</v>
      </c>
      <c r="G39" s="75"/>
      <c r="H39" s="8">
        <v>2042350</v>
      </c>
      <c r="I39" s="8">
        <v>1499840</v>
      </c>
      <c r="J39" s="8">
        <v>304420</v>
      </c>
      <c r="K39" s="17">
        <f t="shared" si="0"/>
        <v>3846610</v>
      </c>
    </row>
    <row r="40" spans="1:11" ht="16.5" customHeight="1">
      <c r="A40" s="164"/>
      <c r="B40" s="165"/>
      <c r="C40" s="131"/>
      <c r="D40" s="131"/>
      <c r="E40" s="131"/>
      <c r="F40" s="75" t="s">
        <v>43</v>
      </c>
      <c r="G40" s="75"/>
      <c r="H40" s="9">
        <f>H38-H39</f>
        <v>957650</v>
      </c>
      <c r="I40" s="8">
        <f>I38-I39</f>
        <v>160</v>
      </c>
      <c r="J40" s="8">
        <f>J38-J39</f>
        <v>1195580</v>
      </c>
      <c r="K40" s="17">
        <f t="shared" si="0"/>
        <v>2153390</v>
      </c>
    </row>
    <row r="41" spans="1:11" ht="16.5" customHeight="1">
      <c r="A41" s="164"/>
      <c r="B41" s="165"/>
      <c r="C41" s="131"/>
      <c r="D41" s="131"/>
      <c r="E41" s="131" t="s">
        <v>81</v>
      </c>
      <c r="F41" s="75" t="s">
        <v>35</v>
      </c>
      <c r="G41" s="75"/>
      <c r="H41" s="8">
        <v>5000000</v>
      </c>
      <c r="I41" s="8">
        <v>1000000</v>
      </c>
      <c r="J41" s="8">
        <v>3000000</v>
      </c>
      <c r="K41" s="17">
        <f t="shared" si="0"/>
        <v>9000000</v>
      </c>
    </row>
    <row r="42" spans="1:11" ht="16.5" customHeight="1">
      <c r="A42" s="164"/>
      <c r="B42" s="165"/>
      <c r="C42" s="131"/>
      <c r="D42" s="131"/>
      <c r="E42" s="131"/>
      <c r="F42" s="75" t="s">
        <v>42</v>
      </c>
      <c r="G42" s="75"/>
      <c r="H42" s="8">
        <v>2600000</v>
      </c>
      <c r="I42" s="8">
        <v>44000</v>
      </c>
      <c r="J42" s="8">
        <v>645650</v>
      </c>
      <c r="K42" s="17">
        <f t="shared" si="0"/>
        <v>3289650</v>
      </c>
    </row>
    <row r="43" spans="1:11" ht="16.5" customHeight="1">
      <c r="A43" s="164"/>
      <c r="B43" s="165"/>
      <c r="C43" s="131"/>
      <c r="D43" s="131"/>
      <c r="E43" s="131"/>
      <c r="F43" s="75" t="s">
        <v>43</v>
      </c>
      <c r="G43" s="75"/>
      <c r="H43" s="9">
        <f>H41-H42</f>
        <v>2400000</v>
      </c>
      <c r="I43" s="8">
        <f>I41-I42</f>
        <v>956000</v>
      </c>
      <c r="J43" s="8">
        <f>J41-J42</f>
        <v>2354350</v>
      </c>
      <c r="K43" s="17">
        <f t="shared" si="0"/>
        <v>5710350</v>
      </c>
    </row>
    <row r="44" spans="1:11" ht="16.5" customHeight="1">
      <c r="A44" s="164"/>
      <c r="B44" s="165"/>
      <c r="C44" s="131"/>
      <c r="D44" s="131"/>
      <c r="E44" s="131" t="s">
        <v>6</v>
      </c>
      <c r="F44" s="75" t="s">
        <v>35</v>
      </c>
      <c r="G44" s="75"/>
      <c r="H44" s="9">
        <v>0</v>
      </c>
      <c r="I44" s="8">
        <v>11880000</v>
      </c>
      <c r="J44" s="9">
        <v>0</v>
      </c>
      <c r="K44" s="17">
        <f t="shared" si="0"/>
        <v>11880000</v>
      </c>
    </row>
    <row r="45" spans="1:11" ht="16.5" customHeight="1">
      <c r="A45" s="164"/>
      <c r="B45" s="165"/>
      <c r="C45" s="131"/>
      <c r="D45" s="131"/>
      <c r="E45" s="131"/>
      <c r="F45" s="75" t="s">
        <v>42</v>
      </c>
      <c r="G45" s="75"/>
      <c r="H45" s="9">
        <v>0</v>
      </c>
      <c r="I45" s="8">
        <v>10769770</v>
      </c>
      <c r="J45" s="9">
        <v>0</v>
      </c>
      <c r="K45" s="17">
        <f t="shared" si="0"/>
        <v>10769770</v>
      </c>
    </row>
    <row r="46" spans="1:11" ht="16.5" customHeight="1">
      <c r="A46" s="164"/>
      <c r="B46" s="165"/>
      <c r="C46" s="131"/>
      <c r="D46" s="131"/>
      <c r="E46" s="131"/>
      <c r="F46" s="75" t="s">
        <v>43</v>
      </c>
      <c r="G46" s="75"/>
      <c r="H46" s="9">
        <v>0</v>
      </c>
      <c r="I46" s="8">
        <f>I44-I45</f>
        <v>1110230</v>
      </c>
      <c r="J46" s="9">
        <v>0</v>
      </c>
      <c r="K46" s="17">
        <f t="shared" si="0"/>
        <v>1110230</v>
      </c>
    </row>
    <row r="47" spans="1:11" ht="16.5" customHeight="1">
      <c r="A47" s="164"/>
      <c r="B47" s="165"/>
      <c r="C47" s="75" t="s">
        <v>45</v>
      </c>
      <c r="D47" s="75"/>
      <c r="E47" s="75"/>
      <c r="F47" s="75" t="s">
        <v>35</v>
      </c>
      <c r="G47" s="75"/>
      <c r="H47" s="13">
        <f>H29+H32+H35+H38+H41+H44</f>
        <v>37000000</v>
      </c>
      <c r="I47" s="13">
        <f>I29+I32+I35+I38+I41+I44</f>
        <v>23880000</v>
      </c>
      <c r="J47" s="13">
        <f>J29+J32+J35+J38+J41+J44</f>
        <v>19600000</v>
      </c>
      <c r="K47" s="70">
        <f>K29+K32+K35+K38+K41+K44</f>
        <v>80480000</v>
      </c>
    </row>
    <row r="48" spans="1:11" ht="16.5" customHeight="1">
      <c r="A48" s="164"/>
      <c r="B48" s="165"/>
      <c r="C48" s="75"/>
      <c r="D48" s="75"/>
      <c r="E48" s="75"/>
      <c r="F48" s="75" t="s">
        <v>42</v>
      </c>
      <c r="G48" s="75"/>
      <c r="H48" s="13">
        <f aca="true" t="shared" si="3" ref="H48:K49">H30+H33+H36+H39+H42+H45</f>
        <v>33206970</v>
      </c>
      <c r="I48" s="13">
        <f t="shared" si="3"/>
        <v>20477800</v>
      </c>
      <c r="J48" s="13">
        <f t="shared" si="3"/>
        <v>12160840</v>
      </c>
      <c r="K48" s="70">
        <f t="shared" si="3"/>
        <v>65845610</v>
      </c>
    </row>
    <row r="49" spans="1:11" ht="16.5" customHeight="1">
      <c r="A49" s="164"/>
      <c r="B49" s="165"/>
      <c r="C49" s="75"/>
      <c r="D49" s="75"/>
      <c r="E49" s="75"/>
      <c r="F49" s="75" t="s">
        <v>43</v>
      </c>
      <c r="G49" s="75"/>
      <c r="H49" s="13">
        <f t="shared" si="3"/>
        <v>3793030</v>
      </c>
      <c r="I49" s="13">
        <f t="shared" si="3"/>
        <v>3402200</v>
      </c>
      <c r="J49" s="13">
        <f t="shared" si="3"/>
        <v>7439160</v>
      </c>
      <c r="K49" s="70">
        <f t="shared" si="3"/>
        <v>14634390</v>
      </c>
    </row>
    <row r="50" spans="1:11" ht="15.75">
      <c r="A50" s="166" t="s">
        <v>82</v>
      </c>
      <c r="B50" s="167"/>
      <c r="C50" s="167"/>
      <c r="D50" s="167"/>
      <c r="E50" s="167"/>
      <c r="F50" s="74" t="s">
        <v>35</v>
      </c>
      <c r="G50" s="74"/>
      <c r="H50" s="10">
        <f>H20+H26+H47</f>
        <v>677085000</v>
      </c>
      <c r="I50" s="10">
        <f>I20+I26+I47</f>
        <v>23880000</v>
      </c>
      <c r="J50" s="10">
        <f>J20+J26+J47</f>
        <v>22820000</v>
      </c>
      <c r="K50" s="42">
        <f>K20+K26+K47</f>
        <v>723785000</v>
      </c>
    </row>
    <row r="51" spans="1:11" ht="15.75">
      <c r="A51" s="166"/>
      <c r="B51" s="167"/>
      <c r="C51" s="167"/>
      <c r="D51" s="167"/>
      <c r="E51" s="167"/>
      <c r="F51" s="74" t="s">
        <v>42</v>
      </c>
      <c r="G51" s="74"/>
      <c r="H51" s="10">
        <f aca="true" t="shared" si="4" ref="H51:J52">H21+H27+H48</f>
        <v>658834280</v>
      </c>
      <c r="I51" s="10">
        <f t="shared" si="4"/>
        <v>20477800</v>
      </c>
      <c r="J51" s="10">
        <f t="shared" si="4"/>
        <v>12801220</v>
      </c>
      <c r="K51" s="17">
        <f t="shared" si="0"/>
        <v>692113300</v>
      </c>
    </row>
    <row r="52" spans="1:11" ht="16.5" thickBot="1">
      <c r="A52" s="168"/>
      <c r="B52" s="169"/>
      <c r="C52" s="169"/>
      <c r="D52" s="169"/>
      <c r="E52" s="169"/>
      <c r="F52" s="161" t="s">
        <v>43</v>
      </c>
      <c r="G52" s="161"/>
      <c r="H52" s="10">
        <f t="shared" si="4"/>
        <v>18250720</v>
      </c>
      <c r="I52" s="10">
        <f t="shared" si="4"/>
        <v>3402200</v>
      </c>
      <c r="J52" s="10">
        <f t="shared" si="4"/>
        <v>10018780</v>
      </c>
      <c r="K52" s="17">
        <f t="shared" si="0"/>
        <v>31671700</v>
      </c>
    </row>
    <row r="53" spans="1:11" ht="15.75">
      <c r="A53" s="107" t="s">
        <v>59</v>
      </c>
      <c r="B53" s="108"/>
      <c r="C53" s="108"/>
      <c r="D53" s="108"/>
      <c r="E53" s="108"/>
      <c r="F53" s="108" t="s">
        <v>39</v>
      </c>
      <c r="G53" s="108"/>
      <c r="H53" s="108" t="s">
        <v>52</v>
      </c>
      <c r="I53" s="108" t="s">
        <v>53</v>
      </c>
      <c r="J53" s="108" t="s">
        <v>38</v>
      </c>
      <c r="K53" s="109" t="s">
        <v>37</v>
      </c>
    </row>
    <row r="54" spans="1:11" ht="16.5" thickBot="1">
      <c r="A54" s="111" t="s">
        <v>27</v>
      </c>
      <c r="B54" s="112"/>
      <c r="C54" s="112" t="s">
        <v>28</v>
      </c>
      <c r="D54" s="112"/>
      <c r="E54" s="34" t="s">
        <v>41</v>
      </c>
      <c r="F54" s="112"/>
      <c r="G54" s="112"/>
      <c r="H54" s="112"/>
      <c r="I54" s="112"/>
      <c r="J54" s="112"/>
      <c r="K54" s="149"/>
    </row>
    <row r="55" spans="1:11" ht="17.25" customHeight="1" thickTop="1">
      <c r="A55" s="162" t="s">
        <v>3</v>
      </c>
      <c r="B55" s="163"/>
      <c r="C55" s="154" t="s">
        <v>60</v>
      </c>
      <c r="D55" s="154"/>
      <c r="E55" s="154" t="s">
        <v>100</v>
      </c>
      <c r="F55" s="127" t="s">
        <v>35</v>
      </c>
      <c r="G55" s="127"/>
      <c r="H55" s="53">
        <v>0</v>
      </c>
      <c r="I55" s="53">
        <v>0</v>
      </c>
      <c r="J55" s="53">
        <v>0</v>
      </c>
      <c r="K55" s="55">
        <f>SUM(H55:J55)</f>
        <v>0</v>
      </c>
    </row>
    <row r="56" spans="1:11" ht="15.75">
      <c r="A56" s="164"/>
      <c r="B56" s="165"/>
      <c r="C56" s="131"/>
      <c r="D56" s="131"/>
      <c r="E56" s="131"/>
      <c r="F56" s="75" t="s">
        <v>42</v>
      </c>
      <c r="G56" s="75"/>
      <c r="H56" s="9">
        <v>0</v>
      </c>
      <c r="I56" s="9">
        <v>0</v>
      </c>
      <c r="J56" s="9">
        <v>0</v>
      </c>
      <c r="K56" s="21">
        <f aca="true" t="shared" si="5" ref="K56:K108">SUM(H56:J56)</f>
        <v>0</v>
      </c>
    </row>
    <row r="57" spans="1:11" ht="15.75">
      <c r="A57" s="164"/>
      <c r="B57" s="165"/>
      <c r="C57" s="131"/>
      <c r="D57" s="131"/>
      <c r="E57" s="131"/>
      <c r="F57" s="75" t="s">
        <v>43</v>
      </c>
      <c r="G57" s="75"/>
      <c r="H57" s="9">
        <v>0</v>
      </c>
      <c r="I57" s="9">
        <v>0</v>
      </c>
      <c r="J57" s="9">
        <v>0</v>
      </c>
      <c r="K57" s="21">
        <f t="shared" si="5"/>
        <v>0</v>
      </c>
    </row>
    <row r="58" spans="1:11" ht="16.5" customHeight="1">
      <c r="A58" s="164"/>
      <c r="B58" s="165"/>
      <c r="C58" s="131"/>
      <c r="D58" s="131"/>
      <c r="E58" s="131" t="s">
        <v>8</v>
      </c>
      <c r="F58" s="75" t="s">
        <v>35</v>
      </c>
      <c r="G58" s="75"/>
      <c r="H58" s="9">
        <v>0</v>
      </c>
      <c r="I58" s="8">
        <v>5000000</v>
      </c>
      <c r="J58" s="8">
        <v>13916000</v>
      </c>
      <c r="K58" s="17">
        <f t="shared" si="5"/>
        <v>18916000</v>
      </c>
    </row>
    <row r="59" spans="1:11" ht="16.5" customHeight="1">
      <c r="A59" s="164"/>
      <c r="B59" s="165"/>
      <c r="C59" s="131"/>
      <c r="D59" s="131"/>
      <c r="E59" s="131"/>
      <c r="F59" s="75" t="s">
        <v>42</v>
      </c>
      <c r="G59" s="75"/>
      <c r="H59" s="9">
        <v>0</v>
      </c>
      <c r="I59" s="9">
        <v>3386000</v>
      </c>
      <c r="J59" s="8">
        <v>9148000</v>
      </c>
      <c r="K59" s="17">
        <f t="shared" si="5"/>
        <v>12534000</v>
      </c>
    </row>
    <row r="60" spans="1:11" ht="16.5" customHeight="1">
      <c r="A60" s="164"/>
      <c r="B60" s="165"/>
      <c r="C60" s="131"/>
      <c r="D60" s="131"/>
      <c r="E60" s="131"/>
      <c r="F60" s="75" t="s">
        <v>43</v>
      </c>
      <c r="G60" s="75"/>
      <c r="H60" s="9">
        <v>0</v>
      </c>
      <c r="I60" s="8">
        <f>I58-I59</f>
        <v>1614000</v>
      </c>
      <c r="J60" s="8">
        <f>J58-J59</f>
        <v>4768000</v>
      </c>
      <c r="K60" s="17">
        <f t="shared" si="5"/>
        <v>6382000</v>
      </c>
    </row>
    <row r="61" spans="1:11" ht="16.5" customHeight="1">
      <c r="A61" s="164"/>
      <c r="B61" s="165"/>
      <c r="C61" s="131"/>
      <c r="D61" s="131"/>
      <c r="E61" s="131" t="s">
        <v>7</v>
      </c>
      <c r="F61" s="75" t="s">
        <v>35</v>
      </c>
      <c r="G61" s="75"/>
      <c r="H61" s="8">
        <v>8000000</v>
      </c>
      <c r="I61" s="8">
        <v>12000000</v>
      </c>
      <c r="J61" s="8">
        <v>2360000</v>
      </c>
      <c r="K61" s="17">
        <f t="shared" si="5"/>
        <v>22360000</v>
      </c>
    </row>
    <row r="62" spans="1:11" ht="16.5" customHeight="1">
      <c r="A62" s="164"/>
      <c r="B62" s="165"/>
      <c r="C62" s="131"/>
      <c r="D62" s="131"/>
      <c r="E62" s="131"/>
      <c r="F62" s="75" t="s">
        <v>42</v>
      </c>
      <c r="G62" s="75"/>
      <c r="H62" s="8">
        <v>7900870</v>
      </c>
      <c r="I62" s="8">
        <v>7145800</v>
      </c>
      <c r="J62" s="8">
        <v>2209400</v>
      </c>
      <c r="K62" s="17">
        <f t="shared" si="5"/>
        <v>17256070</v>
      </c>
    </row>
    <row r="63" spans="1:11" ht="16.5" customHeight="1">
      <c r="A63" s="164"/>
      <c r="B63" s="165"/>
      <c r="C63" s="131"/>
      <c r="D63" s="131"/>
      <c r="E63" s="131"/>
      <c r="F63" s="75" t="s">
        <v>43</v>
      </c>
      <c r="G63" s="75"/>
      <c r="H63" s="9">
        <f>H61-H62</f>
        <v>99130</v>
      </c>
      <c r="I63" s="8">
        <f>I61-I62</f>
        <v>4854200</v>
      </c>
      <c r="J63" s="8">
        <f>J61-J62</f>
        <v>150600</v>
      </c>
      <c r="K63" s="17">
        <f t="shared" si="5"/>
        <v>5103930</v>
      </c>
    </row>
    <row r="64" spans="1:11" ht="15.75">
      <c r="A64" s="130" t="s">
        <v>23</v>
      </c>
      <c r="B64" s="74"/>
      <c r="C64" s="74"/>
      <c r="D64" s="74"/>
      <c r="E64" s="74"/>
      <c r="F64" s="74" t="s">
        <v>35</v>
      </c>
      <c r="G64" s="74"/>
      <c r="H64" s="10">
        <f>H55+H58+H61</f>
        <v>8000000</v>
      </c>
      <c r="I64" s="10">
        <f>I55+I58+I61</f>
        <v>17000000</v>
      </c>
      <c r="J64" s="10">
        <f>J55+J58+J61</f>
        <v>16276000</v>
      </c>
      <c r="K64" s="42">
        <f>K55+K58+K61</f>
        <v>41276000</v>
      </c>
    </row>
    <row r="65" spans="1:11" ht="15.75">
      <c r="A65" s="130"/>
      <c r="B65" s="74"/>
      <c r="C65" s="74"/>
      <c r="D65" s="74"/>
      <c r="E65" s="74"/>
      <c r="F65" s="74" t="s">
        <v>42</v>
      </c>
      <c r="G65" s="74"/>
      <c r="H65" s="10">
        <f aca="true" t="shared" si="6" ref="H65:J66">H56+H59+H62</f>
        <v>7900870</v>
      </c>
      <c r="I65" s="10">
        <f t="shared" si="6"/>
        <v>10531800</v>
      </c>
      <c r="J65" s="10">
        <f t="shared" si="6"/>
        <v>11357400</v>
      </c>
      <c r="K65" s="17">
        <f t="shared" si="5"/>
        <v>29790070</v>
      </c>
    </row>
    <row r="66" spans="1:11" ht="15.75">
      <c r="A66" s="130"/>
      <c r="B66" s="74"/>
      <c r="C66" s="74"/>
      <c r="D66" s="74"/>
      <c r="E66" s="74"/>
      <c r="F66" s="74" t="s">
        <v>43</v>
      </c>
      <c r="G66" s="74"/>
      <c r="H66" s="10">
        <f t="shared" si="6"/>
        <v>99130</v>
      </c>
      <c r="I66" s="10">
        <f t="shared" si="6"/>
        <v>6468200</v>
      </c>
      <c r="J66" s="10">
        <f t="shared" si="6"/>
        <v>4918600</v>
      </c>
      <c r="K66" s="17">
        <f t="shared" si="5"/>
        <v>11485930</v>
      </c>
    </row>
    <row r="67" spans="1:11" ht="16.5" customHeight="1">
      <c r="A67" s="144" t="s">
        <v>89</v>
      </c>
      <c r="B67" s="131"/>
      <c r="C67" s="131" t="s">
        <v>86</v>
      </c>
      <c r="D67" s="131"/>
      <c r="E67" s="131" t="s">
        <v>85</v>
      </c>
      <c r="F67" s="75" t="s">
        <v>35</v>
      </c>
      <c r="G67" s="75"/>
      <c r="H67" s="36">
        <v>130209000</v>
      </c>
      <c r="I67" s="36">
        <v>2868000</v>
      </c>
      <c r="J67" s="35">
        <v>0</v>
      </c>
      <c r="K67" s="17">
        <f t="shared" si="5"/>
        <v>133077000</v>
      </c>
    </row>
    <row r="68" spans="1:11" ht="16.5" customHeight="1">
      <c r="A68" s="144"/>
      <c r="B68" s="131"/>
      <c r="C68" s="131"/>
      <c r="D68" s="131"/>
      <c r="E68" s="131"/>
      <c r="F68" s="75" t="s">
        <v>42</v>
      </c>
      <c r="G68" s="75"/>
      <c r="H68" s="36">
        <v>127060090</v>
      </c>
      <c r="I68" s="36">
        <v>2372950</v>
      </c>
      <c r="J68" s="35">
        <v>0</v>
      </c>
      <c r="K68" s="17">
        <f t="shared" si="5"/>
        <v>129433040</v>
      </c>
    </row>
    <row r="69" spans="1:11" ht="16.5" customHeight="1">
      <c r="A69" s="144"/>
      <c r="B69" s="131"/>
      <c r="C69" s="131"/>
      <c r="D69" s="131"/>
      <c r="E69" s="131"/>
      <c r="F69" s="75" t="s">
        <v>43</v>
      </c>
      <c r="G69" s="75"/>
      <c r="H69" s="36">
        <f>H67-H68</f>
        <v>3148910</v>
      </c>
      <c r="I69" s="36">
        <f>I67-I68</f>
        <v>495050</v>
      </c>
      <c r="J69" s="35">
        <v>0</v>
      </c>
      <c r="K69" s="17">
        <f t="shared" si="5"/>
        <v>3643960</v>
      </c>
    </row>
    <row r="70" spans="1:11" ht="16.5" customHeight="1">
      <c r="A70" s="144"/>
      <c r="B70" s="131"/>
      <c r="C70" s="131"/>
      <c r="D70" s="131"/>
      <c r="E70" s="131" t="s">
        <v>84</v>
      </c>
      <c r="F70" s="75" t="s">
        <v>35</v>
      </c>
      <c r="G70" s="75"/>
      <c r="H70" s="36">
        <v>13000000</v>
      </c>
      <c r="I70" s="36">
        <v>2690000</v>
      </c>
      <c r="J70" s="36">
        <v>437000</v>
      </c>
      <c r="K70" s="17">
        <f t="shared" si="5"/>
        <v>16127000</v>
      </c>
    </row>
    <row r="71" spans="1:11" ht="16.5" customHeight="1">
      <c r="A71" s="144"/>
      <c r="B71" s="131"/>
      <c r="C71" s="131"/>
      <c r="D71" s="131"/>
      <c r="E71" s="131"/>
      <c r="F71" s="75" t="s">
        <v>42</v>
      </c>
      <c r="G71" s="75"/>
      <c r="H71" s="36">
        <v>10615580</v>
      </c>
      <c r="I71" s="35">
        <v>82070</v>
      </c>
      <c r="J71" s="35">
        <v>0</v>
      </c>
      <c r="K71" s="17">
        <f t="shared" si="5"/>
        <v>10697650</v>
      </c>
    </row>
    <row r="72" spans="1:11" ht="16.5" customHeight="1">
      <c r="A72" s="144"/>
      <c r="B72" s="131"/>
      <c r="C72" s="131"/>
      <c r="D72" s="131"/>
      <c r="E72" s="131"/>
      <c r="F72" s="75" t="s">
        <v>43</v>
      </c>
      <c r="G72" s="75"/>
      <c r="H72" s="35">
        <f>H70-H71</f>
        <v>2384420</v>
      </c>
      <c r="I72" s="36">
        <f>I70-I71</f>
        <v>2607930</v>
      </c>
      <c r="J72" s="36">
        <f>J70-J71</f>
        <v>437000</v>
      </c>
      <c r="K72" s="17">
        <f t="shared" si="5"/>
        <v>5429350</v>
      </c>
    </row>
    <row r="73" spans="1:11" ht="16.5" customHeight="1">
      <c r="A73" s="144"/>
      <c r="B73" s="131"/>
      <c r="C73" s="131"/>
      <c r="D73" s="131"/>
      <c r="E73" s="131" t="s">
        <v>83</v>
      </c>
      <c r="F73" s="75" t="s">
        <v>35</v>
      </c>
      <c r="G73" s="75"/>
      <c r="H73" s="36">
        <v>6240000</v>
      </c>
      <c r="I73" s="36">
        <v>614000</v>
      </c>
      <c r="J73" s="36">
        <v>3000000</v>
      </c>
      <c r="K73" s="17">
        <f t="shared" si="5"/>
        <v>9854000</v>
      </c>
    </row>
    <row r="74" spans="1:11" ht="16.5" customHeight="1">
      <c r="A74" s="144"/>
      <c r="B74" s="131"/>
      <c r="C74" s="131"/>
      <c r="D74" s="131"/>
      <c r="E74" s="131"/>
      <c r="F74" s="75" t="s">
        <v>42</v>
      </c>
      <c r="G74" s="75"/>
      <c r="H74" s="36">
        <v>5980000</v>
      </c>
      <c r="I74" s="36">
        <v>406000</v>
      </c>
      <c r="J74" s="36">
        <v>2695100</v>
      </c>
      <c r="K74" s="17">
        <f t="shared" si="5"/>
        <v>9081100</v>
      </c>
    </row>
    <row r="75" spans="1:11" ht="16.5" customHeight="1">
      <c r="A75" s="144"/>
      <c r="B75" s="131"/>
      <c r="C75" s="131"/>
      <c r="D75" s="131"/>
      <c r="E75" s="131"/>
      <c r="F75" s="75" t="s">
        <v>43</v>
      </c>
      <c r="G75" s="75"/>
      <c r="H75" s="35">
        <f>H73-H74</f>
        <v>260000</v>
      </c>
      <c r="I75" s="36">
        <f>I73-I74</f>
        <v>208000</v>
      </c>
      <c r="J75" s="36">
        <f>J73-J74</f>
        <v>304900</v>
      </c>
      <c r="K75" s="17">
        <f t="shared" si="5"/>
        <v>772900</v>
      </c>
    </row>
    <row r="76" spans="1:11" ht="16.5" customHeight="1">
      <c r="A76" s="144"/>
      <c r="B76" s="131"/>
      <c r="C76" s="131"/>
      <c r="D76" s="131"/>
      <c r="E76" s="131" t="s">
        <v>87</v>
      </c>
      <c r="F76" s="75" t="s">
        <v>35</v>
      </c>
      <c r="G76" s="75"/>
      <c r="H76" s="50">
        <v>0</v>
      </c>
      <c r="I76" s="51">
        <v>0</v>
      </c>
      <c r="J76" s="52">
        <v>0</v>
      </c>
      <c r="K76" s="21">
        <f t="shared" si="5"/>
        <v>0</v>
      </c>
    </row>
    <row r="77" spans="1:11" ht="15.75">
      <c r="A77" s="144"/>
      <c r="B77" s="131"/>
      <c r="C77" s="131"/>
      <c r="D77" s="131"/>
      <c r="E77" s="131"/>
      <c r="F77" s="75" t="s">
        <v>42</v>
      </c>
      <c r="G77" s="75"/>
      <c r="H77" s="50">
        <v>0</v>
      </c>
      <c r="I77" s="35">
        <v>0</v>
      </c>
      <c r="J77" s="35">
        <v>0</v>
      </c>
      <c r="K77" s="21">
        <f t="shared" si="5"/>
        <v>0</v>
      </c>
    </row>
    <row r="78" spans="1:11" ht="15.75">
      <c r="A78" s="144"/>
      <c r="B78" s="131"/>
      <c r="C78" s="131"/>
      <c r="D78" s="131"/>
      <c r="E78" s="131"/>
      <c r="F78" s="75" t="s">
        <v>43</v>
      </c>
      <c r="G78" s="75"/>
      <c r="H78" s="50">
        <v>0</v>
      </c>
      <c r="I78" s="35">
        <v>0</v>
      </c>
      <c r="J78" s="35">
        <v>0</v>
      </c>
      <c r="K78" s="21">
        <f t="shared" si="5"/>
        <v>0</v>
      </c>
    </row>
    <row r="79" spans="1:11" ht="15.75">
      <c r="A79" s="144"/>
      <c r="B79" s="131"/>
      <c r="C79" s="131"/>
      <c r="D79" s="131"/>
      <c r="E79" s="131" t="s">
        <v>88</v>
      </c>
      <c r="F79" s="75" t="s">
        <v>35</v>
      </c>
      <c r="G79" s="75"/>
      <c r="H79" s="36">
        <v>9000000</v>
      </c>
      <c r="I79" s="36">
        <v>1400000</v>
      </c>
      <c r="J79" s="36">
        <v>5000000</v>
      </c>
      <c r="K79" s="17">
        <f t="shared" si="5"/>
        <v>15400000</v>
      </c>
    </row>
    <row r="80" spans="1:11" ht="15.75">
      <c r="A80" s="144"/>
      <c r="B80" s="131"/>
      <c r="C80" s="131"/>
      <c r="D80" s="131"/>
      <c r="E80" s="131"/>
      <c r="F80" s="75" t="s">
        <v>42</v>
      </c>
      <c r="G80" s="75"/>
      <c r="H80" s="36">
        <v>8148900</v>
      </c>
      <c r="I80" s="36">
        <v>936180</v>
      </c>
      <c r="J80" s="36">
        <v>4276980</v>
      </c>
      <c r="K80" s="17">
        <f t="shared" si="5"/>
        <v>13362060</v>
      </c>
    </row>
    <row r="81" spans="1:11" ht="15.75">
      <c r="A81" s="144"/>
      <c r="B81" s="131"/>
      <c r="C81" s="131"/>
      <c r="D81" s="131"/>
      <c r="E81" s="131"/>
      <c r="F81" s="75" t="s">
        <v>43</v>
      </c>
      <c r="G81" s="75"/>
      <c r="H81" s="35">
        <f>H79-H80</f>
        <v>851100</v>
      </c>
      <c r="I81" s="36">
        <f>I79-I80</f>
        <v>463820</v>
      </c>
      <c r="J81" s="36">
        <f>J79-J80</f>
        <v>723020</v>
      </c>
      <c r="K81" s="17">
        <f t="shared" si="5"/>
        <v>2037940</v>
      </c>
    </row>
    <row r="82" spans="1:11" ht="15.75">
      <c r="A82" s="144"/>
      <c r="B82" s="131"/>
      <c r="C82" s="75" t="s">
        <v>45</v>
      </c>
      <c r="D82" s="75"/>
      <c r="E82" s="75"/>
      <c r="F82" s="75" t="s">
        <v>35</v>
      </c>
      <c r="G82" s="75"/>
      <c r="H82" s="36">
        <f>H67+H70+H73+H76+H79</f>
        <v>158449000</v>
      </c>
      <c r="I82" s="36">
        <f>I67+I70+I73+I76+I79</f>
        <v>7572000</v>
      </c>
      <c r="J82" s="36">
        <f>J67+J70+J73+J76+J79</f>
        <v>8437000</v>
      </c>
      <c r="K82" s="49">
        <f>K67+K70+K73+K76+K79</f>
        <v>174458000</v>
      </c>
    </row>
    <row r="83" spans="1:11" ht="15.75">
      <c r="A83" s="144"/>
      <c r="B83" s="131"/>
      <c r="C83" s="75"/>
      <c r="D83" s="75"/>
      <c r="E83" s="75"/>
      <c r="F83" s="75" t="s">
        <v>42</v>
      </c>
      <c r="G83" s="75"/>
      <c r="H83" s="36">
        <f aca="true" t="shared" si="7" ref="H83:J84">H68+H71+H74+H77+H80</f>
        <v>151804570</v>
      </c>
      <c r="I83" s="36">
        <f t="shared" si="7"/>
        <v>3797200</v>
      </c>
      <c r="J83" s="36">
        <f t="shared" si="7"/>
        <v>6972080</v>
      </c>
      <c r="K83" s="17">
        <f t="shared" si="5"/>
        <v>162573850</v>
      </c>
    </row>
    <row r="84" spans="1:11" ht="15.75">
      <c r="A84" s="144"/>
      <c r="B84" s="131"/>
      <c r="C84" s="75"/>
      <c r="D84" s="75"/>
      <c r="E84" s="75"/>
      <c r="F84" s="75" t="s">
        <v>43</v>
      </c>
      <c r="G84" s="75"/>
      <c r="H84" s="36">
        <f t="shared" si="7"/>
        <v>6644430</v>
      </c>
      <c r="I84" s="36">
        <f t="shared" si="7"/>
        <v>3774800</v>
      </c>
      <c r="J84" s="36">
        <f t="shared" si="7"/>
        <v>1464920</v>
      </c>
      <c r="K84" s="17">
        <f t="shared" si="5"/>
        <v>11884150</v>
      </c>
    </row>
    <row r="85" spans="1:11" ht="16.5" customHeight="1">
      <c r="A85" s="144"/>
      <c r="B85" s="131"/>
      <c r="C85" s="131" t="s">
        <v>90</v>
      </c>
      <c r="D85" s="131"/>
      <c r="E85" s="131" t="s">
        <v>5</v>
      </c>
      <c r="F85" s="75" t="s">
        <v>35</v>
      </c>
      <c r="G85" s="75"/>
      <c r="H85" s="36">
        <v>6240000</v>
      </c>
      <c r="I85" s="36">
        <v>25000</v>
      </c>
      <c r="J85" s="36">
        <v>15515000</v>
      </c>
      <c r="K85" s="17">
        <f t="shared" si="5"/>
        <v>21780000</v>
      </c>
    </row>
    <row r="86" spans="1:11" ht="15.75">
      <c r="A86" s="144"/>
      <c r="B86" s="131"/>
      <c r="C86" s="131"/>
      <c r="D86" s="131"/>
      <c r="E86" s="131"/>
      <c r="F86" s="75" t="s">
        <v>42</v>
      </c>
      <c r="G86" s="75"/>
      <c r="H86" s="36">
        <v>6077410</v>
      </c>
      <c r="I86" s="36">
        <v>25000</v>
      </c>
      <c r="J86" s="36">
        <v>9963820</v>
      </c>
      <c r="K86" s="17">
        <f t="shared" si="5"/>
        <v>16066230</v>
      </c>
    </row>
    <row r="87" spans="1:11" ht="15.75">
      <c r="A87" s="144"/>
      <c r="B87" s="131"/>
      <c r="C87" s="131"/>
      <c r="D87" s="131"/>
      <c r="E87" s="131"/>
      <c r="F87" s="75" t="s">
        <v>43</v>
      </c>
      <c r="G87" s="75"/>
      <c r="H87" s="35">
        <f>H85-H86</f>
        <v>162590</v>
      </c>
      <c r="I87" s="35">
        <f>I85-I86</f>
        <v>0</v>
      </c>
      <c r="J87" s="36">
        <f>J85-J86</f>
        <v>5551180</v>
      </c>
      <c r="K87" s="17">
        <f t="shared" si="5"/>
        <v>5713770</v>
      </c>
    </row>
    <row r="88" spans="1:11" ht="15.75">
      <c r="A88" s="144"/>
      <c r="B88" s="131"/>
      <c r="C88" s="75" t="s">
        <v>45</v>
      </c>
      <c r="D88" s="75"/>
      <c r="E88" s="75"/>
      <c r="F88" s="75" t="s">
        <v>35</v>
      </c>
      <c r="G88" s="75"/>
      <c r="H88" s="43">
        <f>H85</f>
        <v>6240000</v>
      </c>
      <c r="I88" s="43">
        <f>I85</f>
        <v>25000</v>
      </c>
      <c r="J88" s="43">
        <f>J85</f>
        <v>15515000</v>
      </c>
      <c r="K88" s="71">
        <f>K85</f>
        <v>21780000</v>
      </c>
    </row>
    <row r="89" spans="1:11" ht="15.75">
      <c r="A89" s="144"/>
      <c r="B89" s="131"/>
      <c r="C89" s="75"/>
      <c r="D89" s="75"/>
      <c r="E89" s="75"/>
      <c r="F89" s="75" t="s">
        <v>42</v>
      </c>
      <c r="G89" s="75"/>
      <c r="H89" s="43">
        <f aca="true" t="shared" si="8" ref="H89:J90">H86</f>
        <v>6077410</v>
      </c>
      <c r="I89" s="43">
        <f t="shared" si="8"/>
        <v>25000</v>
      </c>
      <c r="J89" s="43">
        <f t="shared" si="8"/>
        <v>9963820</v>
      </c>
      <c r="K89" s="17">
        <f t="shared" si="5"/>
        <v>16066230</v>
      </c>
    </row>
    <row r="90" spans="1:11" ht="15.75">
      <c r="A90" s="144"/>
      <c r="B90" s="131"/>
      <c r="C90" s="75"/>
      <c r="D90" s="75"/>
      <c r="E90" s="75"/>
      <c r="F90" s="75" t="s">
        <v>43</v>
      </c>
      <c r="G90" s="75"/>
      <c r="H90" s="43">
        <f t="shared" si="8"/>
        <v>162590</v>
      </c>
      <c r="I90" s="35">
        <f t="shared" si="8"/>
        <v>0</v>
      </c>
      <c r="J90" s="43">
        <f t="shared" si="8"/>
        <v>5551180</v>
      </c>
      <c r="K90" s="17">
        <f t="shared" si="5"/>
        <v>5713770</v>
      </c>
    </row>
    <row r="91" spans="1:11" ht="15.75">
      <c r="A91" s="130" t="s">
        <v>91</v>
      </c>
      <c r="B91" s="74"/>
      <c r="C91" s="74"/>
      <c r="D91" s="74"/>
      <c r="E91" s="74"/>
      <c r="F91" s="75" t="s">
        <v>35</v>
      </c>
      <c r="G91" s="75"/>
      <c r="H91" s="36">
        <f>H82+H88</f>
        <v>164689000</v>
      </c>
      <c r="I91" s="36">
        <f>I82+I88</f>
        <v>7597000</v>
      </c>
      <c r="J91" s="36">
        <f>J82+J88</f>
        <v>23952000</v>
      </c>
      <c r="K91" s="49">
        <f>K82+K88</f>
        <v>196238000</v>
      </c>
    </row>
    <row r="92" spans="1:11" ht="15.75">
      <c r="A92" s="130"/>
      <c r="B92" s="74"/>
      <c r="C92" s="74"/>
      <c r="D92" s="74"/>
      <c r="E92" s="74"/>
      <c r="F92" s="75" t="s">
        <v>42</v>
      </c>
      <c r="G92" s="75"/>
      <c r="H92" s="36">
        <f aca="true" t="shared" si="9" ref="H92:J93">H83+H89</f>
        <v>157881980</v>
      </c>
      <c r="I92" s="36">
        <f t="shared" si="9"/>
        <v>3822200</v>
      </c>
      <c r="J92" s="36">
        <f t="shared" si="9"/>
        <v>16935900</v>
      </c>
      <c r="K92" s="17">
        <f t="shared" si="5"/>
        <v>178640080</v>
      </c>
    </row>
    <row r="93" spans="1:11" ht="15.75">
      <c r="A93" s="130"/>
      <c r="B93" s="74"/>
      <c r="C93" s="74"/>
      <c r="D93" s="74"/>
      <c r="E93" s="74"/>
      <c r="F93" s="75" t="s">
        <v>43</v>
      </c>
      <c r="G93" s="75"/>
      <c r="H93" s="36">
        <f t="shared" si="9"/>
        <v>6807020</v>
      </c>
      <c r="I93" s="36">
        <f t="shared" si="9"/>
        <v>3774800</v>
      </c>
      <c r="J93" s="36">
        <f t="shared" si="9"/>
        <v>7016100</v>
      </c>
      <c r="K93" s="17">
        <f t="shared" si="5"/>
        <v>17597920</v>
      </c>
    </row>
    <row r="94" spans="1:11" ht="15.75">
      <c r="A94" s="144" t="s">
        <v>94</v>
      </c>
      <c r="B94" s="131"/>
      <c r="C94" s="131" t="s">
        <v>92</v>
      </c>
      <c r="D94" s="131"/>
      <c r="E94" s="131" t="s">
        <v>93</v>
      </c>
      <c r="F94" s="75" t="s">
        <v>35</v>
      </c>
      <c r="G94" s="75"/>
      <c r="H94" s="9">
        <v>0</v>
      </c>
      <c r="I94" s="9">
        <v>0</v>
      </c>
      <c r="J94" s="8">
        <v>100000</v>
      </c>
      <c r="K94" s="17">
        <f t="shared" si="5"/>
        <v>100000</v>
      </c>
    </row>
    <row r="95" spans="1:11" ht="15.75">
      <c r="A95" s="144"/>
      <c r="B95" s="131"/>
      <c r="C95" s="131"/>
      <c r="D95" s="131"/>
      <c r="E95" s="131"/>
      <c r="F95" s="75" t="s">
        <v>42</v>
      </c>
      <c r="G95" s="75"/>
      <c r="H95" s="9">
        <v>0</v>
      </c>
      <c r="I95" s="9">
        <v>0</v>
      </c>
      <c r="J95" s="9">
        <v>620</v>
      </c>
      <c r="K95" s="17">
        <f t="shared" si="5"/>
        <v>620</v>
      </c>
    </row>
    <row r="96" spans="1:11" ht="15.75">
      <c r="A96" s="144"/>
      <c r="B96" s="131"/>
      <c r="C96" s="131"/>
      <c r="D96" s="131"/>
      <c r="E96" s="131"/>
      <c r="F96" s="75" t="s">
        <v>43</v>
      </c>
      <c r="G96" s="75"/>
      <c r="H96" s="9">
        <v>0</v>
      </c>
      <c r="I96" s="9">
        <v>0</v>
      </c>
      <c r="J96" s="8">
        <f>J94-J95</f>
        <v>99380</v>
      </c>
      <c r="K96" s="17">
        <f t="shared" si="5"/>
        <v>99380</v>
      </c>
    </row>
    <row r="97" spans="1:11" ht="15.75">
      <c r="A97" s="130" t="s">
        <v>95</v>
      </c>
      <c r="B97" s="74"/>
      <c r="C97" s="74"/>
      <c r="D97" s="74"/>
      <c r="E97" s="74"/>
      <c r="F97" s="74" t="s">
        <v>35</v>
      </c>
      <c r="G97" s="74"/>
      <c r="H97" s="9">
        <v>0</v>
      </c>
      <c r="I97" s="9">
        <f>I94</f>
        <v>0</v>
      </c>
      <c r="J97" s="9">
        <f>J94</f>
        <v>100000</v>
      </c>
      <c r="K97" s="21">
        <f>K94</f>
        <v>100000</v>
      </c>
    </row>
    <row r="98" spans="1:11" ht="15.75">
      <c r="A98" s="130"/>
      <c r="B98" s="74"/>
      <c r="C98" s="74"/>
      <c r="D98" s="74"/>
      <c r="E98" s="74"/>
      <c r="F98" s="74" t="s">
        <v>42</v>
      </c>
      <c r="G98" s="74"/>
      <c r="H98" s="9">
        <f aca="true" t="shared" si="10" ref="H98:J99">H95</f>
        <v>0</v>
      </c>
      <c r="I98" s="9">
        <f t="shared" si="10"/>
        <v>0</v>
      </c>
      <c r="J98" s="9">
        <f t="shared" si="10"/>
        <v>620</v>
      </c>
      <c r="K98" s="17">
        <f t="shared" si="5"/>
        <v>620</v>
      </c>
    </row>
    <row r="99" spans="1:11" ht="15.75">
      <c r="A99" s="130"/>
      <c r="B99" s="74"/>
      <c r="C99" s="74"/>
      <c r="D99" s="74"/>
      <c r="E99" s="74"/>
      <c r="F99" s="74" t="s">
        <v>43</v>
      </c>
      <c r="G99" s="74"/>
      <c r="H99" s="9">
        <f t="shared" si="10"/>
        <v>0</v>
      </c>
      <c r="I99" s="9">
        <f t="shared" si="10"/>
        <v>0</v>
      </c>
      <c r="J99" s="9">
        <f t="shared" si="10"/>
        <v>99380</v>
      </c>
      <c r="K99" s="17">
        <f t="shared" si="5"/>
        <v>99380</v>
      </c>
    </row>
    <row r="100" spans="1:11" ht="15.75">
      <c r="A100" s="144" t="s">
        <v>96</v>
      </c>
      <c r="B100" s="131"/>
      <c r="C100" s="131" t="s">
        <v>97</v>
      </c>
      <c r="D100" s="131"/>
      <c r="E100" s="131" t="s">
        <v>99</v>
      </c>
      <c r="F100" s="75" t="s">
        <v>35</v>
      </c>
      <c r="G100" s="75"/>
      <c r="H100" s="9">
        <v>0</v>
      </c>
      <c r="I100" s="8">
        <v>220000</v>
      </c>
      <c r="J100" s="9">
        <v>0</v>
      </c>
      <c r="K100" s="17">
        <f t="shared" si="5"/>
        <v>220000</v>
      </c>
    </row>
    <row r="101" spans="1:11" ht="15.75">
      <c r="A101" s="144"/>
      <c r="B101" s="131"/>
      <c r="C101" s="131"/>
      <c r="D101" s="131"/>
      <c r="E101" s="131"/>
      <c r="F101" s="75" t="s">
        <v>42</v>
      </c>
      <c r="G101" s="75"/>
      <c r="H101" s="9">
        <v>0</v>
      </c>
      <c r="I101" s="10">
        <v>0</v>
      </c>
      <c r="J101" s="9">
        <v>0</v>
      </c>
      <c r="K101" s="21">
        <f t="shared" si="5"/>
        <v>0</v>
      </c>
    </row>
    <row r="102" spans="1:11" ht="15.75">
      <c r="A102" s="144"/>
      <c r="B102" s="131"/>
      <c r="C102" s="131"/>
      <c r="D102" s="131"/>
      <c r="E102" s="131"/>
      <c r="F102" s="75" t="s">
        <v>43</v>
      </c>
      <c r="G102" s="75"/>
      <c r="H102" s="9">
        <v>0</v>
      </c>
      <c r="I102" s="8">
        <v>220000</v>
      </c>
      <c r="J102" s="9">
        <v>0</v>
      </c>
      <c r="K102" s="17">
        <f t="shared" si="5"/>
        <v>220000</v>
      </c>
    </row>
    <row r="103" spans="1:11" ht="15.75">
      <c r="A103" s="130" t="s">
        <v>98</v>
      </c>
      <c r="B103" s="74"/>
      <c r="C103" s="74"/>
      <c r="D103" s="74"/>
      <c r="E103" s="74"/>
      <c r="F103" s="74" t="s">
        <v>35</v>
      </c>
      <c r="G103" s="74"/>
      <c r="H103" s="10">
        <f>H100</f>
        <v>0</v>
      </c>
      <c r="I103" s="11">
        <f>I100</f>
        <v>220000</v>
      </c>
      <c r="J103" s="10">
        <f>J100</f>
        <v>0</v>
      </c>
      <c r="K103" s="22">
        <f>K100</f>
        <v>220000</v>
      </c>
    </row>
    <row r="104" spans="1:11" ht="15.75">
      <c r="A104" s="130"/>
      <c r="B104" s="74"/>
      <c r="C104" s="74"/>
      <c r="D104" s="74"/>
      <c r="E104" s="74"/>
      <c r="F104" s="74" t="s">
        <v>42</v>
      </c>
      <c r="G104" s="74"/>
      <c r="H104" s="10">
        <f aca="true" t="shared" si="11" ref="H104:J105">H101</f>
        <v>0</v>
      </c>
      <c r="I104" s="10">
        <f t="shared" si="11"/>
        <v>0</v>
      </c>
      <c r="J104" s="10">
        <f t="shared" si="11"/>
        <v>0</v>
      </c>
      <c r="K104" s="21">
        <f t="shared" si="5"/>
        <v>0</v>
      </c>
    </row>
    <row r="105" spans="1:11" ht="16.5" thickBot="1">
      <c r="A105" s="145"/>
      <c r="B105" s="146"/>
      <c r="C105" s="146"/>
      <c r="D105" s="146"/>
      <c r="E105" s="146"/>
      <c r="F105" s="146" t="s">
        <v>43</v>
      </c>
      <c r="G105" s="146"/>
      <c r="H105" s="60">
        <f t="shared" si="11"/>
        <v>0</v>
      </c>
      <c r="I105" s="69">
        <f t="shared" si="11"/>
        <v>220000</v>
      </c>
      <c r="J105" s="60">
        <f t="shared" si="11"/>
        <v>0</v>
      </c>
      <c r="K105" s="30">
        <f t="shared" si="5"/>
        <v>220000</v>
      </c>
    </row>
    <row r="106" spans="1:11" ht="16.5" thickTop="1">
      <c r="A106" s="140" t="s">
        <v>141</v>
      </c>
      <c r="B106" s="141"/>
      <c r="C106" s="141"/>
      <c r="D106" s="141"/>
      <c r="E106" s="141"/>
      <c r="F106" s="141" t="s">
        <v>35</v>
      </c>
      <c r="G106" s="141"/>
      <c r="H106" s="66">
        <f>H50+H64+H91+H97+H103</f>
        <v>849774000</v>
      </c>
      <c r="I106" s="66">
        <f>I50+I64+I91+I97+I103</f>
        <v>48697000</v>
      </c>
      <c r="J106" s="66">
        <f>J50+J64+J91+J97+J103</f>
        <v>63148000</v>
      </c>
      <c r="K106" s="68">
        <f>K50+K64+K91+K97+K103</f>
        <v>961619000</v>
      </c>
    </row>
    <row r="107" spans="1:11" ht="15.75">
      <c r="A107" s="142"/>
      <c r="B107" s="136"/>
      <c r="C107" s="136"/>
      <c r="D107" s="136"/>
      <c r="E107" s="136"/>
      <c r="F107" s="136" t="s">
        <v>42</v>
      </c>
      <c r="G107" s="136"/>
      <c r="H107" s="39">
        <f aca="true" t="shared" si="12" ref="H107:J108">H51+H65+H92+H98+H104</f>
        <v>824617130</v>
      </c>
      <c r="I107" s="39">
        <f t="shared" si="12"/>
        <v>34831800</v>
      </c>
      <c r="J107" s="39">
        <f t="shared" si="12"/>
        <v>41095140</v>
      </c>
      <c r="K107" s="40">
        <f t="shared" si="5"/>
        <v>900544070</v>
      </c>
    </row>
    <row r="108" spans="1:11" ht="16.5" thickBot="1">
      <c r="A108" s="143"/>
      <c r="B108" s="132"/>
      <c r="C108" s="132"/>
      <c r="D108" s="132"/>
      <c r="E108" s="132"/>
      <c r="F108" s="132" t="s">
        <v>43</v>
      </c>
      <c r="G108" s="132"/>
      <c r="H108" s="38">
        <f t="shared" si="12"/>
        <v>25156870</v>
      </c>
      <c r="I108" s="38">
        <f t="shared" si="12"/>
        <v>13865200</v>
      </c>
      <c r="J108" s="38">
        <f t="shared" si="12"/>
        <v>22052860</v>
      </c>
      <c r="K108" s="41">
        <f t="shared" si="5"/>
        <v>61074930</v>
      </c>
    </row>
  </sheetData>
  <sheetProtection/>
  <mergeCells count="167">
    <mergeCell ref="A1:K1"/>
    <mergeCell ref="B2:F2"/>
    <mergeCell ref="A3:E3"/>
    <mergeCell ref="F3:G4"/>
    <mergeCell ref="H3:H4"/>
    <mergeCell ref="I3:I4"/>
    <mergeCell ref="J3:J4"/>
    <mergeCell ref="K3:K4"/>
    <mergeCell ref="A4:B4"/>
    <mergeCell ref="F15:G15"/>
    <mergeCell ref="F12:G12"/>
    <mergeCell ref="F6:G6"/>
    <mergeCell ref="F5:G5"/>
    <mergeCell ref="F7:G7"/>
    <mergeCell ref="C4:D4"/>
    <mergeCell ref="E8:E10"/>
    <mergeCell ref="F8:G8"/>
    <mergeCell ref="E11:E13"/>
    <mergeCell ref="F11:G11"/>
    <mergeCell ref="F13:G13"/>
    <mergeCell ref="F9:G9"/>
    <mergeCell ref="F10:G10"/>
    <mergeCell ref="E5:E7"/>
    <mergeCell ref="F24:G24"/>
    <mergeCell ref="E29:E31"/>
    <mergeCell ref="F21:G21"/>
    <mergeCell ref="C20:E22"/>
    <mergeCell ref="F19:G19"/>
    <mergeCell ref="F20:G20"/>
    <mergeCell ref="C23:D25"/>
    <mergeCell ref="E17:E19"/>
    <mergeCell ref="E14:E16"/>
    <mergeCell ref="F14:G14"/>
    <mergeCell ref="C29:D46"/>
    <mergeCell ref="F26:G26"/>
    <mergeCell ref="F45:G45"/>
    <mergeCell ref="F17:G17"/>
    <mergeCell ref="F16:G16"/>
    <mergeCell ref="F18:G18"/>
    <mergeCell ref="F22:G22"/>
    <mergeCell ref="F31:G31"/>
    <mergeCell ref="A5:B49"/>
    <mergeCell ref="C5:D19"/>
    <mergeCell ref="F29:G29"/>
    <mergeCell ref="F30:G30"/>
    <mergeCell ref="E23:E25"/>
    <mergeCell ref="F23:G23"/>
    <mergeCell ref="C26:E28"/>
    <mergeCell ref="F27:G27"/>
    <mergeCell ref="F28:G28"/>
    <mergeCell ref="F25:G25"/>
    <mergeCell ref="A54:B54"/>
    <mergeCell ref="C54:D54"/>
    <mergeCell ref="F46:G46"/>
    <mergeCell ref="F49:G49"/>
    <mergeCell ref="F47:G47"/>
    <mergeCell ref="E32:E34"/>
    <mergeCell ref="F32:G32"/>
    <mergeCell ref="F33:G33"/>
    <mergeCell ref="F34:G34"/>
    <mergeCell ref="E35:E37"/>
    <mergeCell ref="F35:G35"/>
    <mergeCell ref="F36:G36"/>
    <mergeCell ref="F37:G37"/>
    <mergeCell ref="E38:E40"/>
    <mergeCell ref="F38:G38"/>
    <mergeCell ref="F39:G39"/>
    <mergeCell ref="F40:G40"/>
    <mergeCell ref="E55:E57"/>
    <mergeCell ref="F43:G43"/>
    <mergeCell ref="F52:G52"/>
    <mergeCell ref="F48:G48"/>
    <mergeCell ref="A53:E53"/>
    <mergeCell ref="F53:G54"/>
    <mergeCell ref="F44:G44"/>
    <mergeCell ref="F57:G57"/>
    <mergeCell ref="K53:K54"/>
    <mergeCell ref="E41:E43"/>
    <mergeCell ref="F41:G41"/>
    <mergeCell ref="F42:G42"/>
    <mergeCell ref="A50:E52"/>
    <mergeCell ref="F50:G50"/>
    <mergeCell ref="F51:G51"/>
    <mergeCell ref="C47:E49"/>
    <mergeCell ref="J53:J54"/>
    <mergeCell ref="E44:E46"/>
    <mergeCell ref="H53:H54"/>
    <mergeCell ref="I53:I54"/>
    <mergeCell ref="A64:E66"/>
    <mergeCell ref="F64:G64"/>
    <mergeCell ref="F65:G65"/>
    <mergeCell ref="F66:G66"/>
    <mergeCell ref="C55:D63"/>
    <mergeCell ref="A55:B63"/>
    <mergeCell ref="F55:G55"/>
    <mergeCell ref="F56:G56"/>
    <mergeCell ref="E67:E69"/>
    <mergeCell ref="F61:G61"/>
    <mergeCell ref="F68:G68"/>
    <mergeCell ref="F69:G69"/>
    <mergeCell ref="F67:G67"/>
    <mergeCell ref="F75:G75"/>
    <mergeCell ref="E73:E75"/>
    <mergeCell ref="F73:G73"/>
    <mergeCell ref="F74:G74"/>
    <mergeCell ref="F62:G62"/>
    <mergeCell ref="F84:G84"/>
    <mergeCell ref="E70:E72"/>
    <mergeCell ref="F70:G70"/>
    <mergeCell ref="F71:G71"/>
    <mergeCell ref="F72:G72"/>
    <mergeCell ref="E76:E78"/>
    <mergeCell ref="F76:G76"/>
    <mergeCell ref="F83:G83"/>
    <mergeCell ref="C67:D81"/>
    <mergeCell ref="E79:E81"/>
    <mergeCell ref="F77:G77"/>
    <mergeCell ref="F78:G78"/>
    <mergeCell ref="E85:E87"/>
    <mergeCell ref="C82:E84"/>
    <mergeCell ref="F79:G79"/>
    <mergeCell ref="F80:G80"/>
    <mergeCell ref="F81:G81"/>
    <mergeCell ref="F82:G82"/>
    <mergeCell ref="F89:G89"/>
    <mergeCell ref="F90:G90"/>
    <mergeCell ref="A91:E93"/>
    <mergeCell ref="F91:G91"/>
    <mergeCell ref="F87:G87"/>
    <mergeCell ref="C85:D87"/>
    <mergeCell ref="F86:G86"/>
    <mergeCell ref="F93:G93"/>
    <mergeCell ref="F85:G85"/>
    <mergeCell ref="A94:B96"/>
    <mergeCell ref="A67:B90"/>
    <mergeCell ref="C94:D96"/>
    <mergeCell ref="E94:E96"/>
    <mergeCell ref="F94:G94"/>
    <mergeCell ref="F95:G95"/>
    <mergeCell ref="F96:G96"/>
    <mergeCell ref="F92:G92"/>
    <mergeCell ref="C88:E90"/>
    <mergeCell ref="F88:G88"/>
    <mergeCell ref="F98:G98"/>
    <mergeCell ref="F99:G99"/>
    <mergeCell ref="F101:G101"/>
    <mergeCell ref="F102:G102"/>
    <mergeCell ref="A100:B102"/>
    <mergeCell ref="C100:D102"/>
    <mergeCell ref="E100:E102"/>
    <mergeCell ref="F100:G100"/>
    <mergeCell ref="A97:E99"/>
    <mergeCell ref="F97:G97"/>
    <mergeCell ref="A106:E108"/>
    <mergeCell ref="F106:G106"/>
    <mergeCell ref="F107:G107"/>
    <mergeCell ref="F108:G108"/>
    <mergeCell ref="A103:E105"/>
    <mergeCell ref="F103:G103"/>
    <mergeCell ref="F104:G104"/>
    <mergeCell ref="F105:G105"/>
    <mergeCell ref="F63:G63"/>
    <mergeCell ref="E61:E63"/>
    <mergeCell ref="F59:G59"/>
    <mergeCell ref="F60:G60"/>
    <mergeCell ref="E58:E60"/>
    <mergeCell ref="F58:G58"/>
  </mergeCells>
  <printOptions/>
  <pageMargins left="0.17000000178813934" right="0.18000000715255737" top="1.2100000381469727" bottom="0.7479166388511658" header="0.31486111879348755" footer="0.31486111879348755"/>
  <pageSetup horizontalDpi="600" verticalDpi="6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USER</cp:lastModifiedBy>
  <cp:lastPrinted>2021-03-08T05:32:59Z</cp:lastPrinted>
  <dcterms:created xsi:type="dcterms:W3CDTF">2013-01-29T01:40:42Z</dcterms:created>
  <dcterms:modified xsi:type="dcterms:W3CDTF">2021-03-08T05:56:40Z</dcterms:modified>
  <cp:category/>
  <cp:version/>
  <cp:contentType/>
  <cp:contentStatus/>
  <cp:revision>1</cp:revision>
</cp:coreProperties>
</file>